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SO 101 - Oprava ulice Kla..." sheetId="2" r:id="rId2"/>
    <sheet name="SO 180 - Dopravně inženýr..." sheetId="3" r:id="rId3"/>
    <sheet name="SO 190 - Stálé dopravní z..." sheetId="4" r:id="rId4"/>
    <sheet name="VON - Vedlejší a ostatní ..." sheetId="5" r:id="rId5"/>
  </sheets>
  <definedNames>
    <definedName name="_xlnm.Print_Area" localSheetId="0">'Rekapitulace stavby'!$D$4:$AO$36,'Rekapitulace stavby'!$C$42:$AQ$59</definedName>
    <definedName name="_xlnm.Print_Titles" localSheetId="0">'Rekapitulace stavby'!$52:$52</definedName>
    <definedName name="_xlnm._FilterDatabase" localSheetId="1" hidden="1">'SO 101 - Oprava ulice Kla...'!$C$86:$K$316</definedName>
    <definedName name="_xlnm.Print_Area" localSheetId="1">'SO 101 - Oprava ulice Kla...'!$C$4:$J$39,'SO 101 - Oprava ulice Kla...'!$C$45:$J$68,'SO 101 - Oprava ulice Kla...'!$C$74:$K$316</definedName>
    <definedName name="_xlnm.Print_Titles" localSheetId="1">'SO 101 - Oprava ulice Kla...'!$86:$86</definedName>
    <definedName name="_xlnm._FilterDatabase" localSheetId="2" hidden="1">'SO 180 - Dopravně inženýr...'!$C$85:$K$166</definedName>
    <definedName name="_xlnm.Print_Area" localSheetId="2">'SO 180 - Dopravně inženýr...'!$C$4:$J$39,'SO 180 - Dopravně inženýr...'!$C$45:$J$67,'SO 180 - Dopravně inženýr...'!$C$73:$K$166</definedName>
    <definedName name="_xlnm.Print_Titles" localSheetId="2">'SO 180 - Dopravně inženýr...'!$85:$85</definedName>
    <definedName name="_xlnm._FilterDatabase" localSheetId="3" hidden="1">'SO 190 - Stálé dopravní z...'!$C$81:$K$152</definedName>
    <definedName name="_xlnm.Print_Area" localSheetId="3">'SO 190 - Stálé dopravní z...'!$C$4:$J$39,'SO 190 - Stálé dopravní z...'!$C$45:$J$63,'SO 190 - Stálé dopravní z...'!$C$69:$K$152</definedName>
    <definedName name="_xlnm.Print_Titles" localSheetId="3">'SO 190 - Stálé dopravní z...'!$81:$81</definedName>
    <definedName name="_xlnm._FilterDatabase" localSheetId="4" hidden="1">'VON - Vedlejší a ostatní ...'!$C$83:$K$116</definedName>
    <definedName name="_xlnm.Print_Area" localSheetId="4">'VON - Vedlejší a ostatní ...'!$C$4:$J$39,'VON - Vedlejší a ostatní ...'!$C$45:$J$65,'VON - Vedlejší a ostatní ...'!$C$71:$K$116</definedName>
    <definedName name="_xlnm.Print_Titles" localSheetId="4">'VON - Vedlejší a ostatní ...'!$83:$83</definedName>
  </definedNames>
  <calcPr/>
</workbook>
</file>

<file path=xl/calcChain.xml><?xml version="1.0" encoding="utf-8"?>
<calcChain xmlns="http://schemas.openxmlformats.org/spreadsheetml/2006/main">
  <c i="5" r="J37"/>
  <c r="J36"/>
  <c i="1" r="AY58"/>
  <c i="5" r="J35"/>
  <c i="1" r="AX58"/>
  <c i="5" r="BI114"/>
  <c r="BH114"/>
  <c r="BG114"/>
  <c r="BF114"/>
  <c r="T114"/>
  <c r="T113"/>
  <c r="R114"/>
  <c r="R113"/>
  <c r="P114"/>
  <c r="P113"/>
  <c r="BK114"/>
  <c r="BK113"/>
  <c r="J113"/>
  <c r="J114"/>
  <c r="BE114"/>
  <c r="J64"/>
  <c r="BI110"/>
  <c r="BH110"/>
  <c r="BG110"/>
  <c r="BF110"/>
  <c r="T110"/>
  <c r="T109"/>
  <c r="R110"/>
  <c r="R109"/>
  <c r="P110"/>
  <c r="P109"/>
  <c r="BK110"/>
  <c r="BK109"/>
  <c r="J109"/>
  <c r="J110"/>
  <c r="BE110"/>
  <c r="J63"/>
  <c r="BI106"/>
  <c r="BH106"/>
  <c r="BG106"/>
  <c r="BF106"/>
  <c r="T106"/>
  <c r="R106"/>
  <c r="P106"/>
  <c r="BK106"/>
  <c r="J106"/>
  <c r="BE106"/>
  <c r="BI103"/>
  <c r="BH103"/>
  <c r="BG103"/>
  <c r="BF103"/>
  <c r="T103"/>
  <c r="R103"/>
  <c r="P103"/>
  <c r="BK103"/>
  <c r="J103"/>
  <c r="BE103"/>
  <c r="BI100"/>
  <c r="BH100"/>
  <c r="BG100"/>
  <c r="BF100"/>
  <c r="T100"/>
  <c r="T99"/>
  <c r="R100"/>
  <c r="R99"/>
  <c r="P100"/>
  <c r="P99"/>
  <c r="BK100"/>
  <c r="BK99"/>
  <c r="J99"/>
  <c r="J100"/>
  <c r="BE100"/>
  <c r="J62"/>
  <c r="BI97"/>
  <c r="BH97"/>
  <c r="BG97"/>
  <c r="BF97"/>
  <c r="T97"/>
  <c r="R97"/>
  <c r="P97"/>
  <c r="BK97"/>
  <c r="J97"/>
  <c r="BE97"/>
  <c r="BI94"/>
  <c r="BH94"/>
  <c r="BG94"/>
  <c r="BF94"/>
  <c r="T94"/>
  <c r="R94"/>
  <c r="P94"/>
  <c r="BK94"/>
  <c r="J94"/>
  <c r="BE94"/>
  <c r="BI90"/>
  <c r="BH90"/>
  <c r="BG90"/>
  <c r="BF90"/>
  <c r="T90"/>
  <c r="R90"/>
  <c r="P90"/>
  <c r="BK90"/>
  <c r="J90"/>
  <c r="BE90"/>
  <c r="BI87"/>
  <c r="F37"/>
  <c i="1" r="BD58"/>
  <c i="5" r="BH87"/>
  <c r="F36"/>
  <c i="1" r="BC58"/>
  <c i="5" r="BG87"/>
  <c r="F35"/>
  <c i="1" r="BB58"/>
  <c i="5" r="BF87"/>
  <c r="J34"/>
  <c i="1" r="AW58"/>
  <c i="5" r="F34"/>
  <c i="1" r="BA58"/>
  <c i="5" r="T87"/>
  <c r="T86"/>
  <c r="T85"/>
  <c r="T84"/>
  <c r="R87"/>
  <c r="R86"/>
  <c r="R85"/>
  <c r="R84"/>
  <c r="P87"/>
  <c r="P86"/>
  <c r="P85"/>
  <c r="P84"/>
  <c i="1" r="AU58"/>
  <c i="5" r="BK87"/>
  <c r="BK86"/>
  <c r="J86"/>
  <c r="BK85"/>
  <c r="J85"/>
  <c r="BK84"/>
  <c r="J84"/>
  <c r="J59"/>
  <c r="J30"/>
  <c i="1" r="AG58"/>
  <c i="5" r="J87"/>
  <c r="BE87"/>
  <c r="J33"/>
  <c i="1" r="AV58"/>
  <c i="5" r="F33"/>
  <c i="1" r="AZ58"/>
  <c i="5" r="J61"/>
  <c r="J60"/>
  <c r="J80"/>
  <c r="F80"/>
  <c r="F78"/>
  <c r="E76"/>
  <c r="J54"/>
  <c r="F54"/>
  <c r="F52"/>
  <c r="E50"/>
  <c r="J39"/>
  <c r="J24"/>
  <c r="E24"/>
  <c r="J81"/>
  <c r="J55"/>
  <c r="J23"/>
  <c r="J18"/>
  <c r="E18"/>
  <c r="F81"/>
  <c r="F55"/>
  <c r="J17"/>
  <c r="J12"/>
  <c r="J78"/>
  <c r="J52"/>
  <c r="E7"/>
  <c r="E74"/>
  <c r="E48"/>
  <c i="4" r="J37"/>
  <c r="J36"/>
  <c i="1" r="AY57"/>
  <c i="4" r="J35"/>
  <c i="1" r="AX57"/>
  <c i="4" r="BI151"/>
  <c r="BH151"/>
  <c r="BG151"/>
  <c r="BF151"/>
  <c r="T151"/>
  <c r="R151"/>
  <c r="P151"/>
  <c r="BK151"/>
  <c r="J151"/>
  <c r="BE151"/>
  <c r="BI149"/>
  <c r="BH149"/>
  <c r="BG149"/>
  <c r="BF149"/>
  <c r="T149"/>
  <c r="T148"/>
  <c r="R149"/>
  <c r="R148"/>
  <c r="P149"/>
  <c r="P148"/>
  <c r="BK149"/>
  <c r="BK148"/>
  <c r="J148"/>
  <c r="J149"/>
  <c r="BE149"/>
  <c r="J62"/>
  <c r="BI144"/>
  <c r="BH144"/>
  <c r="BG144"/>
  <c r="BF144"/>
  <c r="T144"/>
  <c r="R144"/>
  <c r="P144"/>
  <c r="BK144"/>
  <c r="J144"/>
  <c r="BE144"/>
  <c r="BI140"/>
  <c r="BH140"/>
  <c r="BG140"/>
  <c r="BF140"/>
  <c r="T140"/>
  <c r="R140"/>
  <c r="P140"/>
  <c r="BK140"/>
  <c r="J140"/>
  <c r="BE140"/>
  <c r="BI137"/>
  <c r="BH137"/>
  <c r="BG137"/>
  <c r="BF137"/>
  <c r="T137"/>
  <c r="R137"/>
  <c r="P137"/>
  <c r="BK137"/>
  <c r="J137"/>
  <c r="BE137"/>
  <c r="BI134"/>
  <c r="BH134"/>
  <c r="BG134"/>
  <c r="BF134"/>
  <c r="T134"/>
  <c r="R134"/>
  <c r="P134"/>
  <c r="BK134"/>
  <c r="J134"/>
  <c r="BE134"/>
  <c r="BI129"/>
  <c r="BH129"/>
  <c r="BG129"/>
  <c r="BF129"/>
  <c r="T129"/>
  <c r="R129"/>
  <c r="P129"/>
  <c r="BK129"/>
  <c r="J129"/>
  <c r="BE129"/>
  <c r="BI126"/>
  <c r="BH126"/>
  <c r="BG126"/>
  <c r="BF126"/>
  <c r="T126"/>
  <c r="R126"/>
  <c r="P126"/>
  <c r="BK126"/>
  <c r="J126"/>
  <c r="BE126"/>
  <c r="BI123"/>
  <c r="BH123"/>
  <c r="BG123"/>
  <c r="BF123"/>
  <c r="T123"/>
  <c r="R123"/>
  <c r="P123"/>
  <c r="BK123"/>
  <c r="J123"/>
  <c r="BE123"/>
  <c r="BI120"/>
  <c r="BH120"/>
  <c r="BG120"/>
  <c r="BF120"/>
  <c r="T120"/>
  <c r="R120"/>
  <c r="P120"/>
  <c r="BK120"/>
  <c r="J120"/>
  <c r="BE120"/>
  <c r="BI117"/>
  <c r="BH117"/>
  <c r="BG117"/>
  <c r="BF117"/>
  <c r="T117"/>
  <c r="R117"/>
  <c r="P117"/>
  <c r="BK117"/>
  <c r="J117"/>
  <c r="BE117"/>
  <c r="BI114"/>
  <c r="BH114"/>
  <c r="BG114"/>
  <c r="BF114"/>
  <c r="T114"/>
  <c r="R114"/>
  <c r="P114"/>
  <c r="BK114"/>
  <c r="J114"/>
  <c r="BE114"/>
  <c r="BI111"/>
  <c r="BH111"/>
  <c r="BG111"/>
  <c r="BF111"/>
  <c r="T111"/>
  <c r="R111"/>
  <c r="P111"/>
  <c r="BK111"/>
  <c r="J111"/>
  <c r="BE111"/>
  <c r="BI108"/>
  <c r="BH108"/>
  <c r="BG108"/>
  <c r="BF108"/>
  <c r="T108"/>
  <c r="R108"/>
  <c r="P108"/>
  <c r="BK108"/>
  <c r="J108"/>
  <c r="BE108"/>
  <c r="BI105"/>
  <c r="BH105"/>
  <c r="BG105"/>
  <c r="BF105"/>
  <c r="T105"/>
  <c r="R105"/>
  <c r="P105"/>
  <c r="BK105"/>
  <c r="J105"/>
  <c r="BE105"/>
  <c r="BI103"/>
  <c r="BH103"/>
  <c r="BG103"/>
  <c r="BF103"/>
  <c r="T103"/>
  <c r="R103"/>
  <c r="P103"/>
  <c r="BK103"/>
  <c r="J103"/>
  <c r="BE103"/>
  <c r="BI99"/>
  <c r="BH99"/>
  <c r="BG99"/>
  <c r="BF99"/>
  <c r="T99"/>
  <c r="R99"/>
  <c r="P99"/>
  <c r="BK99"/>
  <c r="J99"/>
  <c r="BE99"/>
  <c r="BI94"/>
  <c r="BH94"/>
  <c r="BG94"/>
  <c r="BF94"/>
  <c r="T94"/>
  <c r="R94"/>
  <c r="P94"/>
  <c r="BK94"/>
  <c r="J94"/>
  <c r="BE94"/>
  <c r="BI90"/>
  <c r="BH90"/>
  <c r="BG90"/>
  <c r="BF90"/>
  <c r="T90"/>
  <c r="R90"/>
  <c r="P90"/>
  <c r="BK90"/>
  <c r="J90"/>
  <c r="BE90"/>
  <c r="BI85"/>
  <c r="F37"/>
  <c i="1" r="BD57"/>
  <c i="4" r="BH85"/>
  <c r="F36"/>
  <c i="1" r="BC57"/>
  <c i="4" r="BG85"/>
  <c r="F35"/>
  <c i="1" r="BB57"/>
  <c i="4" r="BF85"/>
  <c r="J34"/>
  <c i="1" r="AW57"/>
  <c i="4" r="F34"/>
  <c i="1" r="BA57"/>
  <c i="4" r="T85"/>
  <c r="T84"/>
  <c r="T83"/>
  <c r="T82"/>
  <c r="R85"/>
  <c r="R84"/>
  <c r="R83"/>
  <c r="R82"/>
  <c r="P85"/>
  <c r="P84"/>
  <c r="P83"/>
  <c r="P82"/>
  <c i="1" r="AU57"/>
  <c i="4" r="BK85"/>
  <c r="BK84"/>
  <c r="J84"/>
  <c r="BK83"/>
  <c r="J83"/>
  <c r="BK82"/>
  <c r="J82"/>
  <c r="J59"/>
  <c r="J30"/>
  <c i="1" r="AG57"/>
  <c i="4" r="J85"/>
  <c r="BE85"/>
  <c r="J33"/>
  <c i="1" r="AV57"/>
  <c i="4" r="F33"/>
  <c i="1" r="AZ57"/>
  <c i="4" r="J61"/>
  <c r="J60"/>
  <c r="J78"/>
  <c r="F78"/>
  <c r="F76"/>
  <c r="E74"/>
  <c r="J54"/>
  <c r="F54"/>
  <c r="F52"/>
  <c r="E50"/>
  <c r="J39"/>
  <c r="J24"/>
  <c r="E24"/>
  <c r="J79"/>
  <c r="J55"/>
  <c r="J23"/>
  <c r="J18"/>
  <c r="E18"/>
  <c r="F79"/>
  <c r="F55"/>
  <c r="J17"/>
  <c r="J12"/>
  <c r="J76"/>
  <c r="J52"/>
  <c r="E7"/>
  <c r="E72"/>
  <c r="E48"/>
  <c i="3" r="J37"/>
  <c r="J36"/>
  <c i="1" r="AY56"/>
  <c i="3" r="J35"/>
  <c i="1" r="AX56"/>
  <c i="3" r="BI163"/>
  <c r="BH163"/>
  <c r="BG163"/>
  <c r="BF163"/>
  <c r="T163"/>
  <c r="T162"/>
  <c r="R163"/>
  <c r="R162"/>
  <c r="P163"/>
  <c r="P162"/>
  <c r="BK163"/>
  <c r="BK162"/>
  <c r="J162"/>
  <c r="J163"/>
  <c r="BE163"/>
  <c r="J66"/>
  <c r="BI159"/>
  <c r="BH159"/>
  <c r="BG159"/>
  <c r="BF159"/>
  <c r="T159"/>
  <c r="T158"/>
  <c r="T157"/>
  <c r="R159"/>
  <c r="R158"/>
  <c r="R157"/>
  <c r="P159"/>
  <c r="P158"/>
  <c r="P157"/>
  <c r="BK159"/>
  <c r="BK158"/>
  <c r="J158"/>
  <c r="BK157"/>
  <c r="J157"/>
  <c r="J159"/>
  <c r="BE159"/>
  <c r="J65"/>
  <c r="J64"/>
  <c r="BI155"/>
  <c r="BH155"/>
  <c r="BG155"/>
  <c r="BF155"/>
  <c r="T155"/>
  <c r="R155"/>
  <c r="P155"/>
  <c r="BK155"/>
  <c r="J155"/>
  <c r="BE155"/>
  <c r="BI153"/>
  <c r="BH153"/>
  <c r="BG153"/>
  <c r="BF153"/>
  <c r="T153"/>
  <c r="T152"/>
  <c r="R153"/>
  <c r="R152"/>
  <c r="P153"/>
  <c r="P152"/>
  <c r="BK153"/>
  <c r="BK152"/>
  <c r="J152"/>
  <c r="J153"/>
  <c r="BE153"/>
  <c r="J63"/>
  <c r="BI148"/>
  <c r="BH148"/>
  <c r="BG148"/>
  <c r="BF148"/>
  <c r="T148"/>
  <c r="R148"/>
  <c r="P148"/>
  <c r="BK148"/>
  <c r="J148"/>
  <c r="BE148"/>
  <c r="BI144"/>
  <c r="BH144"/>
  <c r="BG144"/>
  <c r="BF144"/>
  <c r="T144"/>
  <c r="R144"/>
  <c r="P144"/>
  <c r="BK144"/>
  <c r="J144"/>
  <c r="BE144"/>
  <c r="BI142"/>
  <c r="BH142"/>
  <c r="BG142"/>
  <c r="BF142"/>
  <c r="T142"/>
  <c r="R142"/>
  <c r="P142"/>
  <c r="BK142"/>
  <c r="J142"/>
  <c r="BE142"/>
  <c r="BI140"/>
  <c r="BH140"/>
  <c r="BG140"/>
  <c r="BF140"/>
  <c r="T140"/>
  <c r="R140"/>
  <c r="P140"/>
  <c r="BK140"/>
  <c r="J140"/>
  <c r="BE140"/>
  <c r="BI136"/>
  <c r="BH136"/>
  <c r="BG136"/>
  <c r="BF136"/>
  <c r="T136"/>
  <c r="R136"/>
  <c r="P136"/>
  <c r="BK136"/>
  <c r="J136"/>
  <c r="BE136"/>
  <c r="BI133"/>
  <c r="BH133"/>
  <c r="BG133"/>
  <c r="BF133"/>
  <c r="T133"/>
  <c r="R133"/>
  <c r="P133"/>
  <c r="BK133"/>
  <c r="J133"/>
  <c r="BE133"/>
  <c r="BI129"/>
  <c r="BH129"/>
  <c r="BG129"/>
  <c r="BF129"/>
  <c r="T129"/>
  <c r="R129"/>
  <c r="P129"/>
  <c r="BK129"/>
  <c r="J129"/>
  <c r="BE129"/>
  <c r="BI126"/>
  <c r="BH126"/>
  <c r="BG126"/>
  <c r="BF126"/>
  <c r="T126"/>
  <c r="R126"/>
  <c r="P126"/>
  <c r="BK126"/>
  <c r="J126"/>
  <c r="BE126"/>
  <c r="BI118"/>
  <c r="BH118"/>
  <c r="BG118"/>
  <c r="BF118"/>
  <c r="T118"/>
  <c r="R118"/>
  <c r="P118"/>
  <c r="BK118"/>
  <c r="J118"/>
  <c r="BE118"/>
  <c r="BI111"/>
  <c r="BH111"/>
  <c r="BG111"/>
  <c r="BF111"/>
  <c r="T111"/>
  <c r="R111"/>
  <c r="P111"/>
  <c r="BK111"/>
  <c r="J111"/>
  <c r="BE111"/>
  <c r="BI105"/>
  <c r="BH105"/>
  <c r="BG105"/>
  <c r="BF105"/>
  <c r="T105"/>
  <c r="R105"/>
  <c r="P105"/>
  <c r="BK105"/>
  <c r="J105"/>
  <c r="BE105"/>
  <c r="BI101"/>
  <c r="BH101"/>
  <c r="BG101"/>
  <c r="BF101"/>
  <c r="T101"/>
  <c r="R101"/>
  <c r="P101"/>
  <c r="BK101"/>
  <c r="J101"/>
  <c r="BE101"/>
  <c r="BI96"/>
  <c r="BH96"/>
  <c r="BG96"/>
  <c r="BF96"/>
  <c r="T96"/>
  <c r="T95"/>
  <c r="R96"/>
  <c r="R95"/>
  <c r="P96"/>
  <c r="P95"/>
  <c r="BK96"/>
  <c r="BK95"/>
  <c r="J95"/>
  <c r="J96"/>
  <c r="BE96"/>
  <c r="J62"/>
  <c r="BI92"/>
  <c r="BH92"/>
  <c r="BG92"/>
  <c r="BF92"/>
  <c r="T92"/>
  <c r="R92"/>
  <c r="P92"/>
  <c r="BK92"/>
  <c r="J92"/>
  <c r="BE92"/>
  <c r="BI89"/>
  <c r="F37"/>
  <c i="1" r="BD56"/>
  <c i="3" r="BH89"/>
  <c r="F36"/>
  <c i="1" r="BC56"/>
  <c i="3" r="BG89"/>
  <c r="F35"/>
  <c i="1" r="BB56"/>
  <c i="3" r="BF89"/>
  <c r="J34"/>
  <c i="1" r="AW56"/>
  <c i="3" r="F34"/>
  <c i="1" r="BA56"/>
  <c i="3" r="T89"/>
  <c r="T88"/>
  <c r="T87"/>
  <c r="T86"/>
  <c r="R89"/>
  <c r="R88"/>
  <c r="R87"/>
  <c r="R86"/>
  <c r="P89"/>
  <c r="P88"/>
  <c r="P87"/>
  <c r="P86"/>
  <c i="1" r="AU56"/>
  <c i="3" r="BK89"/>
  <c r="BK88"/>
  <c r="J88"/>
  <c r="BK87"/>
  <c r="J87"/>
  <c r="BK86"/>
  <c r="J86"/>
  <c r="J59"/>
  <c r="J30"/>
  <c i="1" r="AG56"/>
  <c i="3" r="J89"/>
  <c r="BE89"/>
  <c r="J33"/>
  <c i="1" r="AV56"/>
  <c i="3" r="F33"/>
  <c i="1" r="AZ56"/>
  <c i="3" r="J61"/>
  <c r="J60"/>
  <c r="J82"/>
  <c r="F82"/>
  <c r="F80"/>
  <c r="E78"/>
  <c r="J54"/>
  <c r="F54"/>
  <c r="F52"/>
  <c r="E50"/>
  <c r="J39"/>
  <c r="J24"/>
  <c r="E24"/>
  <c r="J83"/>
  <c r="J55"/>
  <c r="J23"/>
  <c r="J18"/>
  <c r="E18"/>
  <c r="F83"/>
  <c r="F55"/>
  <c r="J17"/>
  <c r="J12"/>
  <c r="J80"/>
  <c r="J52"/>
  <c r="E7"/>
  <c r="E76"/>
  <c r="E48"/>
  <c i="2" r="J37"/>
  <c r="J36"/>
  <c i="1" r="AY55"/>
  <c i="2" r="J35"/>
  <c i="1" r="AX55"/>
  <c i="2" r="BI315"/>
  <c r="BH315"/>
  <c r="BG315"/>
  <c r="BF315"/>
  <c r="T315"/>
  <c r="R315"/>
  <c r="P315"/>
  <c r="BK315"/>
  <c r="J315"/>
  <c r="BE315"/>
  <c r="BI313"/>
  <c r="BH313"/>
  <c r="BG313"/>
  <c r="BF313"/>
  <c r="T313"/>
  <c r="T312"/>
  <c r="R313"/>
  <c r="R312"/>
  <c r="P313"/>
  <c r="P312"/>
  <c r="BK313"/>
  <c r="BK312"/>
  <c r="J312"/>
  <c r="J313"/>
  <c r="BE313"/>
  <c r="J67"/>
  <c r="BI308"/>
  <c r="BH308"/>
  <c r="BG308"/>
  <c r="BF308"/>
  <c r="T308"/>
  <c r="R308"/>
  <c r="P308"/>
  <c r="BK308"/>
  <c r="J308"/>
  <c r="BE308"/>
  <c r="BI304"/>
  <c r="BH304"/>
  <c r="BG304"/>
  <c r="BF304"/>
  <c r="T304"/>
  <c r="R304"/>
  <c r="P304"/>
  <c r="BK304"/>
  <c r="J304"/>
  <c r="BE304"/>
  <c r="BI301"/>
  <c r="BH301"/>
  <c r="BG301"/>
  <c r="BF301"/>
  <c r="T301"/>
  <c r="R301"/>
  <c r="P301"/>
  <c r="BK301"/>
  <c r="J301"/>
  <c r="BE301"/>
  <c r="BI297"/>
  <c r="BH297"/>
  <c r="BG297"/>
  <c r="BF297"/>
  <c r="T297"/>
  <c r="R297"/>
  <c r="P297"/>
  <c r="BK297"/>
  <c r="J297"/>
  <c r="BE297"/>
  <c r="BI294"/>
  <c r="BH294"/>
  <c r="BG294"/>
  <c r="BF294"/>
  <c r="T294"/>
  <c r="R294"/>
  <c r="P294"/>
  <c r="BK294"/>
  <c r="J294"/>
  <c r="BE294"/>
  <c r="BI288"/>
  <c r="BH288"/>
  <c r="BG288"/>
  <c r="BF288"/>
  <c r="T288"/>
  <c r="R288"/>
  <c r="P288"/>
  <c r="BK288"/>
  <c r="J288"/>
  <c r="BE288"/>
  <c r="BI283"/>
  <c r="BH283"/>
  <c r="BG283"/>
  <c r="BF283"/>
  <c r="T283"/>
  <c r="R283"/>
  <c r="P283"/>
  <c r="BK283"/>
  <c r="J283"/>
  <c r="BE283"/>
  <c r="BI275"/>
  <c r="BH275"/>
  <c r="BG275"/>
  <c r="BF275"/>
  <c r="T275"/>
  <c r="T274"/>
  <c r="R275"/>
  <c r="R274"/>
  <c r="P275"/>
  <c r="P274"/>
  <c r="BK275"/>
  <c r="BK274"/>
  <c r="J274"/>
  <c r="J275"/>
  <c r="BE275"/>
  <c r="J66"/>
  <c r="BI271"/>
  <c r="BH271"/>
  <c r="BG271"/>
  <c r="BF271"/>
  <c r="T271"/>
  <c r="R271"/>
  <c r="P271"/>
  <c r="BK271"/>
  <c r="J271"/>
  <c r="BE271"/>
  <c r="BI268"/>
  <c r="BH268"/>
  <c r="BG268"/>
  <c r="BF268"/>
  <c r="T268"/>
  <c r="R268"/>
  <c r="P268"/>
  <c r="BK268"/>
  <c r="J268"/>
  <c r="BE268"/>
  <c r="BI265"/>
  <c r="BH265"/>
  <c r="BG265"/>
  <c r="BF265"/>
  <c r="T265"/>
  <c r="R265"/>
  <c r="P265"/>
  <c r="BK265"/>
  <c r="J265"/>
  <c r="BE265"/>
  <c r="BI262"/>
  <c r="BH262"/>
  <c r="BG262"/>
  <c r="BF262"/>
  <c r="T262"/>
  <c r="R262"/>
  <c r="P262"/>
  <c r="BK262"/>
  <c r="J262"/>
  <c r="BE262"/>
  <c r="BI258"/>
  <c r="BH258"/>
  <c r="BG258"/>
  <c r="BF258"/>
  <c r="T258"/>
  <c r="R258"/>
  <c r="P258"/>
  <c r="BK258"/>
  <c r="J258"/>
  <c r="BE258"/>
  <c r="BI255"/>
  <c r="BH255"/>
  <c r="BG255"/>
  <c r="BF255"/>
  <c r="T255"/>
  <c r="R255"/>
  <c r="P255"/>
  <c r="BK255"/>
  <c r="J255"/>
  <c r="BE255"/>
  <c r="BI252"/>
  <c r="BH252"/>
  <c r="BG252"/>
  <c r="BF252"/>
  <c r="T252"/>
  <c r="R252"/>
  <c r="P252"/>
  <c r="BK252"/>
  <c r="J252"/>
  <c r="BE252"/>
  <c r="BI250"/>
  <c r="BH250"/>
  <c r="BG250"/>
  <c r="BF250"/>
  <c r="T250"/>
  <c r="R250"/>
  <c r="P250"/>
  <c r="BK250"/>
  <c r="J250"/>
  <c r="BE250"/>
  <c r="BI247"/>
  <c r="BH247"/>
  <c r="BG247"/>
  <c r="BF247"/>
  <c r="T247"/>
  <c r="R247"/>
  <c r="P247"/>
  <c r="BK247"/>
  <c r="J247"/>
  <c r="BE247"/>
  <c r="BI242"/>
  <c r="BH242"/>
  <c r="BG242"/>
  <c r="BF242"/>
  <c r="T242"/>
  <c r="R242"/>
  <c r="P242"/>
  <c r="BK242"/>
  <c r="J242"/>
  <c r="BE242"/>
  <c r="BI237"/>
  <c r="BH237"/>
  <c r="BG237"/>
  <c r="BF237"/>
  <c r="T237"/>
  <c r="R237"/>
  <c r="P237"/>
  <c r="BK237"/>
  <c r="J237"/>
  <c r="BE237"/>
  <c r="BI234"/>
  <c r="BH234"/>
  <c r="BG234"/>
  <c r="BF234"/>
  <c r="T234"/>
  <c r="R234"/>
  <c r="P234"/>
  <c r="BK234"/>
  <c r="J234"/>
  <c r="BE234"/>
  <c r="BI230"/>
  <c r="BH230"/>
  <c r="BG230"/>
  <c r="BF230"/>
  <c r="T230"/>
  <c r="R230"/>
  <c r="P230"/>
  <c r="BK230"/>
  <c r="J230"/>
  <c r="BE230"/>
  <c r="BI225"/>
  <c r="BH225"/>
  <c r="BG225"/>
  <c r="BF225"/>
  <c r="T225"/>
  <c r="R225"/>
  <c r="P225"/>
  <c r="BK225"/>
  <c r="J225"/>
  <c r="BE225"/>
  <c r="BI217"/>
  <c r="BH217"/>
  <c r="BG217"/>
  <c r="BF217"/>
  <c r="T217"/>
  <c r="T216"/>
  <c r="R217"/>
  <c r="R216"/>
  <c r="P217"/>
  <c r="P216"/>
  <c r="BK217"/>
  <c r="BK216"/>
  <c r="J216"/>
  <c r="J217"/>
  <c r="BE217"/>
  <c r="J65"/>
  <c r="BI213"/>
  <c r="BH213"/>
  <c r="BG213"/>
  <c r="BF213"/>
  <c r="T213"/>
  <c r="R213"/>
  <c r="P213"/>
  <c r="BK213"/>
  <c r="J213"/>
  <c r="BE213"/>
  <c r="BI210"/>
  <c r="BH210"/>
  <c r="BG210"/>
  <c r="BF210"/>
  <c r="T210"/>
  <c r="R210"/>
  <c r="P210"/>
  <c r="BK210"/>
  <c r="J210"/>
  <c r="BE210"/>
  <c r="BI206"/>
  <c r="BH206"/>
  <c r="BG206"/>
  <c r="BF206"/>
  <c r="T206"/>
  <c r="R206"/>
  <c r="P206"/>
  <c r="BK206"/>
  <c r="J206"/>
  <c r="BE206"/>
  <c r="BI203"/>
  <c r="BH203"/>
  <c r="BG203"/>
  <c r="BF203"/>
  <c r="T203"/>
  <c r="R203"/>
  <c r="P203"/>
  <c r="BK203"/>
  <c r="J203"/>
  <c r="BE203"/>
  <c r="BI201"/>
  <c r="BH201"/>
  <c r="BG201"/>
  <c r="BF201"/>
  <c r="T201"/>
  <c r="T200"/>
  <c r="R201"/>
  <c r="R200"/>
  <c r="P201"/>
  <c r="P200"/>
  <c r="BK201"/>
  <c r="BK200"/>
  <c r="J200"/>
  <c r="J201"/>
  <c r="BE201"/>
  <c r="J64"/>
  <c r="BI196"/>
  <c r="BH196"/>
  <c r="BG196"/>
  <c r="BF196"/>
  <c r="T196"/>
  <c r="R196"/>
  <c r="P196"/>
  <c r="BK196"/>
  <c r="J196"/>
  <c r="BE196"/>
  <c r="BI190"/>
  <c r="BH190"/>
  <c r="BG190"/>
  <c r="BF190"/>
  <c r="T190"/>
  <c r="R190"/>
  <c r="P190"/>
  <c r="BK190"/>
  <c r="J190"/>
  <c r="BE190"/>
  <c r="BI185"/>
  <c r="BH185"/>
  <c r="BG185"/>
  <c r="BF185"/>
  <c r="T185"/>
  <c r="R185"/>
  <c r="P185"/>
  <c r="BK185"/>
  <c r="J185"/>
  <c r="BE185"/>
  <c r="BI181"/>
  <c r="BH181"/>
  <c r="BG181"/>
  <c r="BF181"/>
  <c r="T181"/>
  <c r="R181"/>
  <c r="P181"/>
  <c r="BK181"/>
  <c r="J181"/>
  <c r="BE181"/>
  <c r="BI178"/>
  <c r="BH178"/>
  <c r="BG178"/>
  <c r="BF178"/>
  <c r="T178"/>
  <c r="R178"/>
  <c r="P178"/>
  <c r="BK178"/>
  <c r="J178"/>
  <c r="BE178"/>
  <c r="BI174"/>
  <c r="BH174"/>
  <c r="BG174"/>
  <c r="BF174"/>
  <c r="T174"/>
  <c r="T173"/>
  <c r="R174"/>
  <c r="R173"/>
  <c r="P174"/>
  <c r="P173"/>
  <c r="BK174"/>
  <c r="BK173"/>
  <c r="J173"/>
  <c r="J174"/>
  <c r="BE174"/>
  <c r="J63"/>
  <c r="BI170"/>
  <c r="BH170"/>
  <c r="BG170"/>
  <c r="BF170"/>
  <c r="T170"/>
  <c r="R170"/>
  <c r="P170"/>
  <c r="BK170"/>
  <c r="J170"/>
  <c r="BE170"/>
  <c r="BI167"/>
  <c r="BH167"/>
  <c r="BG167"/>
  <c r="BF167"/>
  <c r="T167"/>
  <c r="T166"/>
  <c r="R167"/>
  <c r="R166"/>
  <c r="P167"/>
  <c r="P166"/>
  <c r="BK167"/>
  <c r="BK166"/>
  <c r="J166"/>
  <c r="J167"/>
  <c r="BE167"/>
  <c r="J62"/>
  <c r="BI161"/>
  <c r="BH161"/>
  <c r="BG161"/>
  <c r="BF161"/>
  <c r="T161"/>
  <c r="R161"/>
  <c r="P161"/>
  <c r="BK161"/>
  <c r="J161"/>
  <c r="BE161"/>
  <c r="BI158"/>
  <c r="BH158"/>
  <c r="BG158"/>
  <c r="BF158"/>
  <c r="T158"/>
  <c r="R158"/>
  <c r="P158"/>
  <c r="BK158"/>
  <c r="J158"/>
  <c r="BE158"/>
  <c r="BI155"/>
  <c r="BH155"/>
  <c r="BG155"/>
  <c r="BF155"/>
  <c r="T155"/>
  <c r="R155"/>
  <c r="P155"/>
  <c r="BK155"/>
  <c r="J155"/>
  <c r="BE155"/>
  <c r="BI152"/>
  <c r="BH152"/>
  <c r="BG152"/>
  <c r="BF152"/>
  <c r="T152"/>
  <c r="R152"/>
  <c r="P152"/>
  <c r="BK152"/>
  <c r="J152"/>
  <c r="BE152"/>
  <c r="BI149"/>
  <c r="BH149"/>
  <c r="BG149"/>
  <c r="BF149"/>
  <c r="T149"/>
  <c r="R149"/>
  <c r="P149"/>
  <c r="BK149"/>
  <c r="J149"/>
  <c r="BE149"/>
  <c r="BI146"/>
  <c r="BH146"/>
  <c r="BG146"/>
  <c r="BF146"/>
  <c r="T146"/>
  <c r="R146"/>
  <c r="P146"/>
  <c r="BK146"/>
  <c r="J146"/>
  <c r="BE146"/>
  <c r="BI139"/>
  <c r="BH139"/>
  <c r="BG139"/>
  <c r="BF139"/>
  <c r="T139"/>
  <c r="R139"/>
  <c r="P139"/>
  <c r="BK139"/>
  <c r="J139"/>
  <c r="BE139"/>
  <c r="BI135"/>
  <c r="BH135"/>
  <c r="BG135"/>
  <c r="BF135"/>
  <c r="T135"/>
  <c r="R135"/>
  <c r="P135"/>
  <c r="BK135"/>
  <c r="J135"/>
  <c r="BE135"/>
  <c r="BI132"/>
  <c r="BH132"/>
  <c r="BG132"/>
  <c r="BF132"/>
  <c r="T132"/>
  <c r="R132"/>
  <c r="P132"/>
  <c r="BK132"/>
  <c r="J132"/>
  <c r="BE132"/>
  <c r="BI126"/>
  <c r="BH126"/>
  <c r="BG126"/>
  <c r="BF126"/>
  <c r="T126"/>
  <c r="R126"/>
  <c r="P126"/>
  <c r="BK126"/>
  <c r="J126"/>
  <c r="BE126"/>
  <c r="BI120"/>
  <c r="BH120"/>
  <c r="BG120"/>
  <c r="BF120"/>
  <c r="T120"/>
  <c r="R120"/>
  <c r="P120"/>
  <c r="BK120"/>
  <c r="J120"/>
  <c r="BE120"/>
  <c r="BI116"/>
  <c r="BH116"/>
  <c r="BG116"/>
  <c r="BF116"/>
  <c r="T116"/>
  <c r="R116"/>
  <c r="P116"/>
  <c r="BK116"/>
  <c r="J116"/>
  <c r="BE116"/>
  <c r="BI112"/>
  <c r="BH112"/>
  <c r="BG112"/>
  <c r="BF112"/>
  <c r="T112"/>
  <c r="R112"/>
  <c r="P112"/>
  <c r="BK112"/>
  <c r="J112"/>
  <c r="BE112"/>
  <c r="BI109"/>
  <c r="BH109"/>
  <c r="BG109"/>
  <c r="BF109"/>
  <c r="T109"/>
  <c r="R109"/>
  <c r="P109"/>
  <c r="BK109"/>
  <c r="J109"/>
  <c r="BE109"/>
  <c r="BI105"/>
  <c r="BH105"/>
  <c r="BG105"/>
  <c r="BF105"/>
  <c r="T105"/>
  <c r="R105"/>
  <c r="P105"/>
  <c r="BK105"/>
  <c r="J105"/>
  <c r="BE105"/>
  <c r="BI102"/>
  <c r="BH102"/>
  <c r="BG102"/>
  <c r="BF102"/>
  <c r="T102"/>
  <c r="R102"/>
  <c r="P102"/>
  <c r="BK102"/>
  <c r="J102"/>
  <c r="BE102"/>
  <c r="BI99"/>
  <c r="BH99"/>
  <c r="BG99"/>
  <c r="BF99"/>
  <c r="T99"/>
  <c r="R99"/>
  <c r="P99"/>
  <c r="BK99"/>
  <c r="J99"/>
  <c r="BE99"/>
  <c r="BI96"/>
  <c r="BH96"/>
  <c r="BG96"/>
  <c r="BF96"/>
  <c r="T96"/>
  <c r="R96"/>
  <c r="P96"/>
  <c r="BK96"/>
  <c r="J96"/>
  <c r="BE96"/>
  <c r="BI93"/>
  <c r="BH93"/>
  <c r="BG93"/>
  <c r="BF93"/>
  <c r="T93"/>
  <c r="R93"/>
  <c r="P93"/>
  <c r="BK93"/>
  <c r="J93"/>
  <c r="BE93"/>
  <c r="BI90"/>
  <c r="F37"/>
  <c i="1" r="BD55"/>
  <c i="2" r="BH90"/>
  <c r="F36"/>
  <c i="1" r="BC55"/>
  <c i="2" r="BG90"/>
  <c r="F35"/>
  <c i="1" r="BB55"/>
  <c i="2" r="BF90"/>
  <c r="J34"/>
  <c i="1" r="AW55"/>
  <c i="2" r="F34"/>
  <c i="1" r="BA55"/>
  <c i="2" r="T90"/>
  <c r="T89"/>
  <c r="T88"/>
  <c r="T87"/>
  <c r="R90"/>
  <c r="R89"/>
  <c r="R88"/>
  <c r="R87"/>
  <c r="P90"/>
  <c r="P89"/>
  <c r="P88"/>
  <c r="P87"/>
  <c i="1" r="AU55"/>
  <c i="2" r="BK90"/>
  <c r="BK89"/>
  <c r="J89"/>
  <c r="BK88"/>
  <c r="J88"/>
  <c r="BK87"/>
  <c r="J87"/>
  <c r="J59"/>
  <c r="J30"/>
  <c i="1" r="AG55"/>
  <c i="2" r="J90"/>
  <c r="BE90"/>
  <c r="J33"/>
  <c i="1" r="AV55"/>
  <c i="2" r="F33"/>
  <c i="1" r="AZ55"/>
  <c i="2" r="J61"/>
  <c r="J60"/>
  <c r="J83"/>
  <c r="F83"/>
  <c r="F81"/>
  <c r="E79"/>
  <c r="J54"/>
  <c r="F54"/>
  <c r="F52"/>
  <c r="E50"/>
  <c r="J39"/>
  <c r="J24"/>
  <c r="E24"/>
  <c r="J84"/>
  <c r="J55"/>
  <c r="J23"/>
  <c r="J18"/>
  <c r="E18"/>
  <c r="F84"/>
  <c r="F55"/>
  <c r="J17"/>
  <c r="J12"/>
  <c r="J81"/>
  <c r="J52"/>
  <c r="E7"/>
  <c r="E77"/>
  <c r="E48"/>
  <c i="1" r="BD54"/>
  <c r="W33"/>
  <c r="BC54"/>
  <c r="W32"/>
  <c r="BB54"/>
  <c r="W31"/>
  <c r="BA54"/>
  <c r="W30"/>
  <c r="AZ54"/>
  <c r="W29"/>
  <c r="AY54"/>
  <c r="AX54"/>
  <c r="AW54"/>
  <c r="AK30"/>
  <c r="AV54"/>
  <c r="AK29"/>
  <c r="AU54"/>
  <c r="AT54"/>
  <c r="AS54"/>
  <c r="AG54"/>
  <c r="AK26"/>
  <c r="AT58"/>
  <c r="AN58"/>
  <c r="AT57"/>
  <c r="AN57"/>
  <c r="AT56"/>
  <c r="AN56"/>
  <c r="AT55"/>
  <c r="AN55"/>
  <c r="AN54"/>
  <c r="L50"/>
  <c r="AM50"/>
  <c r="AM49"/>
  <c r="L49"/>
  <c r="AM47"/>
  <c r="L47"/>
  <c r="L45"/>
  <c r="L4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<sst xmlns="http://schemas.openxmlformats.org/spreadsheetml/2006/main">
  <si>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</si>
  <si>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</si>
  <si>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</si>
  <si>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</si>
  <si>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</si>
  <si>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{66d5b26f-bc64-461a-91df-61ebd88a644e}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</si>
  <si>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</si>
  <si>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</si>
  <si>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</si>
  <si>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</si>
  <si>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</si>
  <si>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</si>
  <si>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</si>
  <si>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</si>
  <si>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KladenskaDPS_1218</t>
  </si>
  <si>
    <t xml:space="preserve"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</si>
  <si>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</si>
  <si>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Obec Hostouň, oprava ulice Kladenská</t>
  </si>
  <si>
    <t>KSO:</t>
  </si>
  <si>
    <t>CC-CZ:</t>
  </si>
  <si>
    <t>Místo:</t>
  </si>
  <si>
    <t>k. ú. Hostouň u Prahy [645923]</t>
  </si>
  <si>
    <t>Datum:</t>
  </si>
  <si>
    <t>23. 1. 2019</t>
  </si>
  <si>
    <t>Zadavatel:</t>
  </si>
  <si>
    <t>IČ:</t>
  </si>
  <si>
    <t>Obec Hostouň u Prahy</t>
  </si>
  <si>
    <t>DIČ:</t>
  </si>
  <si>
    <t>Uchazeč:</t>
  </si>
  <si>
    <t>Vyplň údaj</t>
  </si>
  <si>
    <t>Projektant:</t>
  </si>
  <si>
    <t>Ing. Petr Peštál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</si>
  <si>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</si>
  <si>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</si>
  <si>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</si>
  <si>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</si>
  <si>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</si>
  <si>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</si>
  <si>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</si>
  <si>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</si>
  <si>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</si>
  <si>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</si>
  <si>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</si>
  <si>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</si>
  <si>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</si>
  <si>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</si>
  <si>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</si>
  <si>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</si>
  <si>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</si>
  <si>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</si>
  <si>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</si>
  <si>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</si>
  <si>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</si>
  <si>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</si>
  <si>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</si>
  <si>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</si>
  <si>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</si>
  <si>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</si>
  <si>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</si>
  <si>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</si>
  <si>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</si>
  <si>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</si>
  <si>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</si>
  <si>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</si>
  <si>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</si>
  <si>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</si>
  <si>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</si>
  <si>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</si>
  <si>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</si>
  <si>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</si>
  <si>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</si>
  <si>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</si>
  <si>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</si>
  <si>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</si>
  <si>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</si>
  <si>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</si>
  <si>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Oprava ulice Kladenská</t>
  </si>
  <si>
    <t>STA</t>
  </si>
  <si>
    <t>1</t>
  </si>
  <si>
    <t>{60d82d79-c7fa-482c-98a8-cc20aea01dc9}</t>
  </si>
  <si>
    <t>2</t>
  </si>
  <si>
    <t>SO 180</t>
  </si>
  <si>
    <t>Dopravně inženýrská opatření</t>
  </si>
  <si>
    <t>{6021cf54-c652-4340-9e4d-ae6c3a3d4241}</t>
  </si>
  <si>
    <t>SO 190</t>
  </si>
  <si>
    <t>Stálé dopravní značení</t>
  </si>
  <si>
    <t>{fb8175d4-ee7a-4560-a8ad-e747dca5c69e}</t>
  </si>
  <si>
    <t>VON</t>
  </si>
  <si>
    <t>Vedlejší a ostatní náklady</t>
  </si>
  <si>
    <t>{847b098e-afff-4f47-8763-78e66e22c05b}</t>
  </si>
  <si>
    <t>KRYCÍ LIST SOUPISU PRACÍ</t>
  </si>
  <si>
    <t>Objekt:</t>
  </si>
  <si>
    <t>SO 101 - Oprava ulice Kladenská</t>
  </si>
  <si>
    <t>SANACE - Položky zahrnující sanaci budou čerpány v rozsahu a pouze se souhlasem objednatele na základě vyhodnocení skutečného stavu geotechnikem stavby po provedení zatěžovacích zkoušek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</si>
  <si>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</si>
  <si>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</si>
  <si>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</si>
  <si>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</si>
  <si>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</si>
  <si>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</si>
  <si>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</si>
  <si>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</si>
  <si>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</si>
  <si>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</si>
  <si>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</si>
  <si>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</si>
  <si>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</si>
  <si>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</si>
  <si>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</si>
  <si>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</si>
  <si>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</si>
  <si>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</si>
  <si>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</si>
  <si>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</si>
  <si>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</si>
  <si>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</si>
  <si>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</si>
  <si>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</si>
  <si>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</si>
  <si>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Dodavatel</t>
  </si>
  <si>
    <t>Náklady soupisu celkem</t>
  </si>
  <si>
    <t>HSV</t>
  </si>
  <si>
    <t>Práce a dodávky HSV</t>
  </si>
  <si>
    <t>ROZPOCET</t>
  </si>
  <si>
    <t>Zemní práce</t>
  </si>
  <si>
    <t>K</t>
  </si>
  <si>
    <t>111301111</t>
  </si>
  <si>
    <t>Sejmutí drnu tl do 100 mm s přemístěním do 50 m nebo naložením na dopravní prostředek</t>
  </si>
  <si>
    <t>m2</t>
  </si>
  <si>
    <t>CS ÚRS 2019 01</t>
  </si>
  <si>
    <t>4</t>
  </si>
  <si>
    <t>1435568355</t>
  </si>
  <si>
    <t>PP</t>
  </si>
  <si>
    <t>Sejmutí drnu tl. do 100 mm, v jakékoliv ploše</t>
  </si>
  <si>
    <t>VV</t>
  </si>
  <si>
    <t>"Stržení drnu ze zarostlé krajnice" 509</t>
  </si>
  <si>
    <t>113107162</t>
  </si>
  <si>
    <t>Odstranění podkladu z kameniva drceného tl 200 mm strojně pl přes 50 do 200 m2</t>
  </si>
  <si>
    <t>1590170896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</si>
  <si>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</si>
  <si>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"Vybourání nestmelených vrstev vozovky v tl. cca 150mm" 155</t>
  </si>
  <si>
    <t>3</t>
  </si>
  <si>
    <t>113107182</t>
  </si>
  <si>
    <t>Odstranění podkladu živičného tl 100 mm strojně pl přes 50 do 200 m2</t>
  </si>
  <si>
    <t>-1336778040</t>
  </si>
  <si>
    <t>Odstranění podkladů nebo krytů strojně plochy jednotlivě přes 50 m2 do 200 m2 s přemístěním hmot na skládku na vzdálenost do 20 m nebo s naložením na dopravní prostředek živičných, o tl. vrstvy přes 50 do 100 mm</t>
  </si>
  <si>
    <t>"Vybourání penetračního makadamu v tl. cca 100mm" 193,8</t>
  </si>
  <si>
    <t>113154263</t>
  </si>
  <si>
    <t>Frézování živičného krytu tl 50 mm pruh š 2 m pl do 1000 m2 s překážkami v trase</t>
  </si>
  <si>
    <t>387352418</t>
  </si>
  <si>
    <t xml:space="preserve">Frézování živičného podkladu nebo krytu  s naložením na dopravní prostředek plochy přes 500 do 1 000 m2 s překážkami v trase pruhu šířky přes 1 m do 2 m, tloušťky vrstvy 50 mm</t>
  </si>
  <si>
    <t>"Frézování asfaltového krytu v tl. 50mm" 775,2</t>
  </si>
  <si>
    <t>5</t>
  </si>
  <si>
    <t>113154363</t>
  </si>
  <si>
    <t>Frézování živičného krytu tl 50 mm pruh š 2 m pl do 10000 m2 s překážkami v trase</t>
  </si>
  <si>
    <t>1009793337</t>
  </si>
  <si>
    <t xml:space="preserve">Frézování živičného podkladu nebo krytu  s naložením na dopravní prostředek plochy přes 1 000 do 10 000 m2 s překážkami v trase pruhu šířky přes 1 m do 2 m, tloušťky vrstvy 50 mm</t>
  </si>
  <si>
    <t>"Frézování asfaltového krytu v tl. 50mm" 2244</t>
  </si>
  <si>
    <t>6</t>
  </si>
  <si>
    <t>113202111</t>
  </si>
  <si>
    <t>Vytrhání obrub krajníků obrubníků stojatých</t>
  </si>
  <si>
    <t>m</t>
  </si>
  <si>
    <t>-498475053</t>
  </si>
  <si>
    <t xml:space="preserve">Vytrhání obrub  s vybouráním lože, s přemístěním hmot na skládku na vzdálenost do 3 m nebo s naložením na dopravní prostředek z krajníků nebo obrubníků stojatých</t>
  </si>
  <si>
    <t>"rozebrání silničních stojatých kamenných obrub včetně odstranění lože - očištěné obruby budou osazeny zpět" 2,1</t>
  </si>
  <si>
    <t xml:space="preserve">"rozebrání  poškozených betonových obrub včetně odstranění lože - odvoz na skládku" 30</t>
  </si>
  <si>
    <t>7</t>
  </si>
  <si>
    <t>120901123</t>
  </si>
  <si>
    <t>Bourání zdiva z ŽB nebo předpjatého betonu v odkopávkách nebo prokopávkách ručně</t>
  </si>
  <si>
    <t>m3</t>
  </si>
  <si>
    <t>-1889115045</t>
  </si>
  <si>
    <t>Bourání konstrukcí v odkopávkách a prokopávkách s přemístěním suti na hromady na vzdálenost do 20 m nebo s naložením na dopravní prostředek ručně z betonu železového nebo předpjatého</t>
  </si>
  <si>
    <t>"Vybourání skrytých železobetonových objektů" 0,5</t>
  </si>
  <si>
    <t>8</t>
  </si>
  <si>
    <t>121101101</t>
  </si>
  <si>
    <t>Sejmutí ornice s přemístěním na vzdálenost do 50 m</t>
  </si>
  <si>
    <t>-1738736787</t>
  </si>
  <si>
    <t xml:space="preserve">Sejmutí ornice nebo lesní půdy  s vodorovným přemístěním na hromady v místě upotřebení nebo na dočasné či trvalé skládky se složením, na vzdálenost do 50 m</t>
  </si>
  <si>
    <t>P</t>
  </si>
  <si>
    <t>Poznámka k položce:_x000d_
Předpoklad drn, degradovaná ornice - s naložením na dopravní prostředek</t>
  </si>
  <si>
    <t>"odhumusování v tl. cca 100mm" 440*0,1</t>
  </si>
  <si>
    <t>9</t>
  </si>
  <si>
    <t>122201101</t>
  </si>
  <si>
    <t>Odkopávky a prokopávky nezapažené v hornině tř. 3 objem do 100 m3</t>
  </si>
  <si>
    <t>-740263464</t>
  </si>
  <si>
    <t xml:space="preserve">Odkopávky a prokopávky nezapažené  s přehozením výkopku na vzdálenost do 3 m nebo s naložením na dopravní prostředek v hornině tř. 3 do 100 m3</t>
  </si>
  <si>
    <t>"výkop ve tř. těžitelnosti 2-3 dle ČSN 73 3050" 57,5</t>
  </si>
  <si>
    <t>"výkop z důvodu sanace ve tř. těžitelnosti 2-3 dle ČSN 73 3050" 114*0,3</t>
  </si>
  <si>
    <t>10</t>
  </si>
  <si>
    <t>122201109</t>
  </si>
  <si>
    <t>Příplatek za lepivost u odkopávek v hornině tř. 1 až 3</t>
  </si>
  <si>
    <t>-2116053320</t>
  </si>
  <si>
    <t xml:space="preserve">Odkopávky a prokopávky nezapažené  s přehozením výkopku na vzdálenost do 3 m nebo s naložením na dopravní prostředek v hornině tř. 3 Příplatek k cenám za lepivost horniny tř. 3</t>
  </si>
  <si>
    <t>"lepivost 50%"</t>
  </si>
  <si>
    <t>91,7*0,5 'Přepočtené koeficientem množství</t>
  </si>
  <si>
    <t>11</t>
  </si>
  <si>
    <t>162701105-1</t>
  </si>
  <si>
    <t>Vodorovné přemístění výkopku/sypaniny z horniny tř. 1 až 4 na skládku dle dodavatele stavby včetně uložení</t>
  </si>
  <si>
    <t>-982572183</t>
  </si>
  <si>
    <t>"Stržení drnu ze zarostlé krajnice" 509*0,1</t>
  </si>
  <si>
    <t>12</t>
  </si>
  <si>
    <t>171101104</t>
  </si>
  <si>
    <t>Uložení sypaniny z hornin soudržných do násypů zhutněných do 102 % PS</t>
  </si>
  <si>
    <t>-1953144511</t>
  </si>
  <si>
    <t xml:space="preserve">Uložení sypaniny do násypů  s rozprostřením sypaniny ve vrstvách a s hrubým urovnáním zhutněných s uzavřením povrchu násypu z hornin soudržných s předepsanou mírou zhutnění v procentech výsledků zkoušek Proctor-Standard (dále jen PS) přes 100 do 102 % PS</t>
  </si>
  <si>
    <t>"Sjezdy s nezpevněným krytem, asfaltový recyklát R-mat tl. 150mm (výzisk z frézování vozovky)" 119,7*0,15</t>
  </si>
  <si>
    <t>13</t>
  </si>
  <si>
    <t>171101111</t>
  </si>
  <si>
    <t>Uložení sypaniny z hornin nesoudržných sypkých s vlhkostí l(d) 0,9 v aktivní zóně</t>
  </si>
  <si>
    <t>2021581280</t>
  </si>
  <si>
    <t xml:space="preserve">Uložení sypaniny do násypů  s rozprostřením sypaniny ve vrstvách a s hrubým urovnáním zhutněných s uzavřením povrchu násypu z hornin nesoudržných sypkých s relativní ulehlostí I(d) 0,9 nebo v aktivní zóně</t>
  </si>
  <si>
    <t>"sanace silniční pláně dle skutečné potřeby asfaltovým recyklátem R-mat tl. 300mm (výzisk z frézování vozovky)" 114,0*0,3</t>
  </si>
  <si>
    <t xml:space="preserve">"Navrhovaná konstrukce v místě sanace podkladních i ochranných vrstev  asfaltovým recyklátem R-mat tl. 300mm (výzisk z frézování vozovky)" 155,0*0,15</t>
  </si>
  <si>
    <t>14</t>
  </si>
  <si>
    <t>171201211</t>
  </si>
  <si>
    <t>Poplatek za uložení stavebního odpadu - zeminy a kameniva na skládce</t>
  </si>
  <si>
    <t>t</t>
  </si>
  <si>
    <t>1620555271</t>
  </si>
  <si>
    <t>Poplatek za uložení stavebního odpadu na skládce (skládkovné) zeminy a kameniva zatříděného do Katalogu odpadů pod kódem 170 504</t>
  </si>
  <si>
    <t>186,6*1,8 'Přepočtené koeficientem množství</t>
  </si>
  <si>
    <t>174101101</t>
  </si>
  <si>
    <t>Zásyp jam, šachet rýh nebo kolem objektů sypaninou se zhutněním</t>
  </si>
  <si>
    <t>822531528</t>
  </si>
  <si>
    <t xml:space="preserve">Zásyp sypaninou z jakékoliv horniny  s uložením výkopku ve vrstvách se zhutněním jam, šachet, rýh nebo kolem objektů v těchto vykopávkách</t>
  </si>
  <si>
    <t>"zhutněný zásyp (z nenamrzavých zemin vhodných do aktivní zóny dle ČSN 73 6133)" 3,0</t>
  </si>
  <si>
    <t>16</t>
  </si>
  <si>
    <t>M</t>
  </si>
  <si>
    <t>10364100</t>
  </si>
  <si>
    <t>zemina pro terénní úpravy - tříděná</t>
  </si>
  <si>
    <t>1053317692</t>
  </si>
  <si>
    <t>3*1,8 'Přepočtené koeficientem množství</t>
  </si>
  <si>
    <t>17</t>
  </si>
  <si>
    <t>181411131-1</t>
  </si>
  <si>
    <t>Založení parkového trávníku výsevem plochy do 10000 m2 v rovině a ve svahu do 1:5, včetně obdělání půdy, hnojení půdy hnojivem a dodávkou hnojiva, včetně ošetření trávníku, klíčící trávník je nutné v suchém období kropit a po dosažení výšky 10 – 15 cm</t>
  </si>
  <si>
    <t>2092554589</t>
  </si>
  <si>
    <t>"ohumusování v tl. cca 100mm a osetí travním semenem" 440</t>
  </si>
  <si>
    <t>18</t>
  </si>
  <si>
    <t>00572420</t>
  </si>
  <si>
    <t>osivo směs travní parková okrasná</t>
  </si>
  <si>
    <t>kg</t>
  </si>
  <si>
    <t>1531999901</t>
  </si>
  <si>
    <t>"ohumusování v tl. cca 100mm a osetí travním semenem" 440*3/100</t>
  </si>
  <si>
    <t>19</t>
  </si>
  <si>
    <t>182301121</t>
  </si>
  <si>
    <t>Rozprostření ornice pl do 500 m2 ve svahu přes 1:5 tl vrstvy do 100 mm</t>
  </si>
  <si>
    <t>1057573784</t>
  </si>
  <si>
    <t>Rozprostření a urovnání ornice ve svahu sklonu přes 1:5 při souvislé ploše do 500 m2, tl. vrstvy do 100 mm</t>
  </si>
  <si>
    <t>20</t>
  </si>
  <si>
    <t>10364101</t>
  </si>
  <si>
    <t xml:space="preserve">zemina pro terénní úpravy -  ornice</t>
  </si>
  <si>
    <t>1060153503</t>
  </si>
  <si>
    <t>Poznámka k položce:_x000d_
materiál vč. pořízení a dopravy</t>
  </si>
  <si>
    <t>"ohumusování v tl. cca 100mm a osetí travním semenem" 440*0,1</t>
  </si>
  <si>
    <t>44*1,8 'Přepočtené koeficientem množství</t>
  </si>
  <si>
    <t>Vodorovné konstrukce</t>
  </si>
  <si>
    <t>451315116</t>
  </si>
  <si>
    <t>Podkladní nebo výplňová vrstva z betonu C 20/25 tl do 100 mm</t>
  </si>
  <si>
    <t>-1146482411</t>
  </si>
  <si>
    <t xml:space="preserve">Podkladní a výplňové vrstvy z betonu prostého  tloušťky do 100 mm, z betonu C 20/25</t>
  </si>
  <si>
    <t>"doplnění betonového lože C20/25nXF3 v místě stávajících silničních obrub " 0,1*65</t>
  </si>
  <si>
    <t>22</t>
  </si>
  <si>
    <t>452386121-1</t>
  </si>
  <si>
    <t xml:space="preserve">Vyrovnávací prstence ze železového betonu  pro uložení rámu s mříží včetně nezbytného pažení</t>
  </si>
  <si>
    <t>kus</t>
  </si>
  <si>
    <t>2014783686</t>
  </si>
  <si>
    <t>Poznámka k položce:_x000d_
beton C30/37 XF4 ; 0,032 m3_x000d_
KARI síť 5/100/100 ; 0,8 kg</t>
  </si>
  <si>
    <t>Komunikace pozemní</t>
  </si>
  <si>
    <t>23</t>
  </si>
  <si>
    <t>567122111</t>
  </si>
  <si>
    <t>Podklad ze směsi stmelené cementem SC C 8/10 (KSC I) tl 120 mm</t>
  </si>
  <si>
    <t>41224334</t>
  </si>
  <si>
    <t>Podklad ze směsi stmelené cementem SC bez dilatačních spár, s rozprostřením a zhutněním SC C 8/10 (KSC I), po zhutnění tl. 120 mm</t>
  </si>
  <si>
    <t>"směs stmelená cementem SC C8/10 120 mm"</t>
  </si>
  <si>
    <t>"Navrhovaná konstrukce v místě sanace podkladních vrstev" 193,8</t>
  </si>
  <si>
    <t>24</t>
  </si>
  <si>
    <t>569903321</t>
  </si>
  <si>
    <t>Zřízení zemních krajnic bez zhutnění</t>
  </si>
  <si>
    <t>-639069433</t>
  </si>
  <si>
    <t xml:space="preserve">Zřízení zemních krajnic z hornin jakékoliv třídy  bez zhutnění</t>
  </si>
  <si>
    <t>"Nezpevněné krajnice, asfaltový recyklát R-mat tl. 100mm (výzisk z frézování vozovky)" 238,7*0,1</t>
  </si>
  <si>
    <t>25</t>
  </si>
  <si>
    <t>573231106</t>
  </si>
  <si>
    <t>Postřik živičný spojovací ze silniční emulze v množství 0,30 kg/m2</t>
  </si>
  <si>
    <t>1860215433</t>
  </si>
  <si>
    <t>Postřik spojovací PS bez posypu kamenivem ze silniční emulze, v množství 0,30 kg/m2</t>
  </si>
  <si>
    <t>"spojovací postřik PS-E C 60 BP 4 0,30 kg/m2"</t>
  </si>
  <si>
    <t>"Navrhovaná konstrukce v místě frézy tl. 100 mm" 775,2</t>
  </si>
  <si>
    <t>26</t>
  </si>
  <si>
    <t>573231109</t>
  </si>
  <si>
    <t>Postřik živičný spojovací ze silniční emulze v množství 0,60 kg/m2</t>
  </si>
  <si>
    <t>733972457</t>
  </si>
  <si>
    <t>Postřik spojovací PS bez posypu kamenivem ze silniční emulze, v množství 0,60 kg/m2</t>
  </si>
  <si>
    <t>"spojovací postřik PS-E C 60 BP 4 0,60 kg/m2"</t>
  </si>
  <si>
    <t>"Navrhovaná konstrukce v místě frézy tl. 50 mm" 1468,8</t>
  </si>
  <si>
    <t>27</t>
  </si>
  <si>
    <t>577144141-1</t>
  </si>
  <si>
    <t>Asfaltový beton vrstva obrusná ACO 11S PmB 45/80-65 (ABS) tl 50 mm š přes 3 m z modifikovaného asfaltu, vyztužena pomocí vláken FORTA FI</t>
  </si>
  <si>
    <t>1006455985</t>
  </si>
  <si>
    <t>Asfaltový beton vrstva obrusná ACO 11S PmB 45/80-65 (ABS) s rozprostřením a zhutněním z modifikovaného asfaltu, po zhutnění v pruhu šířky přes 3 m tl. 50 mm, vyztužena pomocí vláken FORTA FI</t>
  </si>
  <si>
    <t>Poznámka k položce:_x000d_
obrusná vrstva bude vyztužena pomocí kevlarových vláken, např. FORTA FI)</t>
  </si>
  <si>
    <t>"asfaltový beton ACO 11S PmB 45/80-65 50 mm"</t>
  </si>
  <si>
    <t>28</t>
  </si>
  <si>
    <t>577145122</t>
  </si>
  <si>
    <t>Asfaltový beton vrstva ložní ACL 16 (ABH) tl 50 mm š přes 3 m z nemodifikovaného asfaltu</t>
  </si>
  <si>
    <t>228135309</t>
  </si>
  <si>
    <t xml:space="preserve">Asfaltový beton vrstva ložní ACL 16 (ABH)  s rozprostřením a zhutněním z nemodifikovaného asfaltu v pruhu šířky přes 3 m, po zhutnění tl. 50 mm</t>
  </si>
  <si>
    <t>"asfaltový beton ACL 16+ 50/70 50 mm"</t>
  </si>
  <si>
    <t>Trubní vedení</t>
  </si>
  <si>
    <t>29</t>
  </si>
  <si>
    <t>899104112</t>
  </si>
  <si>
    <t>Osazení poklopů litinových nebo ocelových včetně rámů pro třídu zatížení D400, E600</t>
  </si>
  <si>
    <t>-1238494297</t>
  </si>
  <si>
    <t>Osazení poklopů litinových a ocelových včetně rámů pro třídu zatížení D400, E600</t>
  </si>
  <si>
    <t>30</t>
  </si>
  <si>
    <t>55242320</t>
  </si>
  <si>
    <t>mříž vtoková litinová plochá 500x500mm</t>
  </si>
  <si>
    <t>-2030858466</t>
  </si>
  <si>
    <t xml:space="preserve">Poznámka k položce:_x000d_
rám s mříží D400, 500x500 s pantem tvárná litina, pro uliční vpust </t>
  </si>
  <si>
    <t>31</t>
  </si>
  <si>
    <t>899202211</t>
  </si>
  <si>
    <t>Demontáž mříží litinových včetně rámů hmotnosti přes 50 do 100 kg</t>
  </si>
  <si>
    <t>-1672546763</t>
  </si>
  <si>
    <t>Demontáž mříží litinových včetně rámů, hmotnosti jednotlivě přes 50 do 100 Kg</t>
  </si>
  <si>
    <t>Poznámka k položce:_x000d_
vč. likvidace dle dispozic zhotovitele</t>
  </si>
  <si>
    <t>"odstranění ocelového rámu orientačních rozměrů 500/500" 1</t>
  </si>
  <si>
    <t>32</t>
  </si>
  <si>
    <t>899331111-1</t>
  </si>
  <si>
    <t>Výšková úprava uličního vstupu nebo vpusti do 200 mm zvýšením nebo snížením poklopu nebo mříže</t>
  </si>
  <si>
    <t>1054879813</t>
  </si>
  <si>
    <t>"výšková rektifikace stávajících povrchových znaků podzemních IS - poklop" 8</t>
  </si>
  <si>
    <t>33</t>
  </si>
  <si>
    <t>899431111-1</t>
  </si>
  <si>
    <t>Výšková úprava uličního vstupu nebo vpusti do 200 mm zvýšením nebo snížením krycího hrnce, šoupěte nebo hydrantu</t>
  </si>
  <si>
    <t>1664500242</t>
  </si>
  <si>
    <t>Výšková úprava uličního vstupu nebo vpusti do 200 mm zvýšením nebo snížením krycího hrnce, šoupěte nebo hydrantu bez úpravy armatur</t>
  </si>
  <si>
    <t>"výšková rektifikace stávajících povrchových znaků podzemních IS - šoupě, hydrant, atd." 3</t>
  </si>
  <si>
    <t>Ostatní konstrukce a práce, bourání</t>
  </si>
  <si>
    <t>34</t>
  </si>
  <si>
    <t>916131213</t>
  </si>
  <si>
    <t>Osazení silničního obrubníku betonového stojatého s boční opěrou do lože z betonu prostého</t>
  </si>
  <si>
    <t>1495905935</t>
  </si>
  <si>
    <t>Osazení silničního obrubníku betonového se zřízením lože, s vyplněním a zatřením spár cementovou maltou stojatého s boční opěrou z betonu prostého, do lože z betonu prostého</t>
  </si>
  <si>
    <t>Poznámka k položce:_x000d_
osazení do betonového lože C20/25n-XF3 s opěrou</t>
  </si>
  <si>
    <t>"silniční betonový obrubník 150/250"</t>
  </si>
  <si>
    <t>"náhrada za odstraněné betonové obruby" 30</t>
  </si>
  <si>
    <t>"nové obruby na KÚ" 3</t>
  </si>
  <si>
    <t>"přechodový silniční betonový obrubník 150/150 x 150/250"</t>
  </si>
  <si>
    <t>"obruba pro odstranění ostrého rohu" 1</t>
  </si>
  <si>
    <t>35</t>
  </si>
  <si>
    <t>59217031</t>
  </si>
  <si>
    <t>obrubník betonový silniční 1000x150x250mm</t>
  </si>
  <si>
    <t>2033412019</t>
  </si>
  <si>
    <t>36</t>
  </si>
  <si>
    <t>59217032</t>
  </si>
  <si>
    <t>obrubník betonový silniční 1000x150x150mm</t>
  </si>
  <si>
    <t>1861839247</t>
  </si>
  <si>
    <t>37</t>
  </si>
  <si>
    <t>916241213</t>
  </si>
  <si>
    <t>Osazení obrubníku kamenného stojatého s boční opěrou do lože z betonu prostého</t>
  </si>
  <si>
    <t>-1084175087</t>
  </si>
  <si>
    <t>Osazení obrubníku kamenného se zřízením lože, s vyplněním a zatřením spár cementovou maltou stojatého s boční opěrou z betonu prostého, do lože z betonu prostého</t>
  </si>
  <si>
    <t>38</t>
  </si>
  <si>
    <t>919112222</t>
  </si>
  <si>
    <t>Řezání spár pro vytvoření komůrky š do 15 mm hl 25 mm pro těsnící zálivku v živičném krytu</t>
  </si>
  <si>
    <t>933684549</t>
  </si>
  <si>
    <t xml:space="preserve">Řezání dilatačních spár v živičném krytu  vytvoření komůrky pro těsnící zálivku šířky do 15 mm, hloubky 25 mm</t>
  </si>
  <si>
    <t>"Vytvoření komůrky 12/25mm"</t>
  </si>
  <si>
    <t>"sanace trhlin" 500</t>
  </si>
  <si>
    <t>"napojení na okolní vozovky a případné provádění obrusu po polovinách" 500</t>
  </si>
  <si>
    <t>39</t>
  </si>
  <si>
    <t>919122121-1</t>
  </si>
  <si>
    <t>Těsnění spár zálivkou za tepla pro komůrky š do 15 mm hl 25 mm</t>
  </si>
  <si>
    <t>1952330662</t>
  </si>
  <si>
    <t xml:space="preserve">Utěsnění dilatačních spár zálivkou za tepla  v cementobetonovém nebo živičném krytu včetně adhezního nátěru, pro komůrky šířky do 15 mm, hloubky 25 mm</t>
  </si>
  <si>
    <t>"Zálivka za horka typu N2, 12/25mm"</t>
  </si>
  <si>
    <t>40</t>
  </si>
  <si>
    <t>935112211</t>
  </si>
  <si>
    <t>Osazení příkopového žlabu do betonu tl 100 mm z betonových tvárnic š 800 mm</t>
  </si>
  <si>
    <t>-895169882</t>
  </si>
  <si>
    <t>Osazení betonového příkopového žlabu s vyplněním a zatřením spár cementovou maltou s ložem tl. 100 mm z betonu prostého z betonových příkopových tvárnic šířky přes 500 do 800 mm</t>
  </si>
  <si>
    <t>"příkopová tvárnice š. 0,6m (např. TBM - Q 100 - 600) (C30/37-XF4) do betonového lože C20/25n-XF3" 34,1</t>
  </si>
  <si>
    <t>41</t>
  </si>
  <si>
    <t>59227029</t>
  </si>
  <si>
    <t>žlabovka příkopová betonová 500x680x60mm</t>
  </si>
  <si>
    <t>94840158</t>
  </si>
  <si>
    <t>42</t>
  </si>
  <si>
    <t>935113212</t>
  </si>
  <si>
    <t>Osazení odvodňovacího betonového žlabu s krycím roštem šířky přes 200 mm</t>
  </si>
  <si>
    <t>-859697642</t>
  </si>
  <si>
    <t xml:space="preserve">Osazení odvodňovacího žlabu s krycím roštem  betonového šířky přes 200 mm</t>
  </si>
  <si>
    <t>"příkopová tvárnice š. 0,4m s mřížkovým roštem z pozinkované oceli (C250) (např. BG Žlabovka) (C30/37-XF4) do betonového lože C20/25n-XF3" 6,0</t>
  </si>
  <si>
    <t>43</t>
  </si>
  <si>
    <t>59227030-1</t>
  </si>
  <si>
    <t>příkopová tvárnice (žlab) š. 0,4m s mřížkovým roštem z pozinkované oceli (C250) (např. BG Žlabovka) (C30/37-XF4)</t>
  </si>
  <si>
    <t>736413285</t>
  </si>
  <si>
    <t>Poznámka k položce:_x000d_
žlab vč. mřížky</t>
  </si>
  <si>
    <t>44</t>
  </si>
  <si>
    <t>938902122</t>
  </si>
  <si>
    <t>Čištění ploch betonových konstrukcí tlakovou vodou</t>
  </si>
  <si>
    <t>141361591</t>
  </si>
  <si>
    <t xml:space="preserve">Čištění nádrží, ploch dřevěných nebo betonových konstrukcí, potrubí  ploch betonových konstrukcí tlakovou vodou</t>
  </si>
  <si>
    <t>Poznámka k položce:_x000d_
vč. likvidace sutě</t>
  </si>
  <si>
    <t>"pročištění 2ks uličních vpustí a přípojky uliční vpusti (2x3m) tlakovou vodou - odborný odhad" 10</t>
  </si>
  <si>
    <t>45</t>
  </si>
  <si>
    <t>938902322</t>
  </si>
  <si>
    <t>Čištění rigolů ručně při tl. nánosu do 100 mm</t>
  </si>
  <si>
    <t>816922283</t>
  </si>
  <si>
    <t>Čištění rigolů komunikací s odstraněním travnatého porostu nebo nánosu s naložením na dopravní prostředek nebo s přemístěním na hromady na vzdálenost do 20 m ručně při tl. nánosu přes 50 do 100 mm</t>
  </si>
  <si>
    <t>"pročištění trojúhelníkového silničního příkopu" 115,0</t>
  </si>
  <si>
    <t>46</t>
  </si>
  <si>
    <t>938902421</t>
  </si>
  <si>
    <t>Čištění propustků strojně tlakovou vodou D do 500 mm při tl nánosu do 50% DN</t>
  </si>
  <si>
    <t>-263175603</t>
  </si>
  <si>
    <t>Čištění propustků s odstraněním travnatého porostu nebo nánosu, s naložením na dopravní prostředek nebo s přemístěním na hromady na vzdálenost do 20 m strojně tlakovou vodou tloušťky nánosu přes 25 do 50% průměru propustku do 500 mm</t>
  </si>
  <si>
    <t>"pročištění propustku (DN &lt; 400) tlakovou vodou" 42,1</t>
  </si>
  <si>
    <t>47</t>
  </si>
  <si>
    <t>938902422</t>
  </si>
  <si>
    <t>Čištění propustků strojně tlakovou vodou D do 1000 mm při tl nánosu do 50% DN</t>
  </si>
  <si>
    <t>-1519532857</t>
  </si>
  <si>
    <t>Čištění propustků s odstraněním travnatého porostu nebo nánosu, s naložením na dopravní prostředek nebo s přemístěním na hromady na vzdálenost do 20 m strojně tlakovou vodou tloušťky nánosu přes 25 do 50% průměru propustku přes 500 do 1000 mm</t>
  </si>
  <si>
    <t>"pročištění propustku (DN &gt; 400) tlakovou vodou" 10</t>
  </si>
  <si>
    <t>48</t>
  </si>
  <si>
    <t>979024443</t>
  </si>
  <si>
    <t>Očištění vybouraných obrubníků a krajníků silničních</t>
  </si>
  <si>
    <t>-64466077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</si>
  <si>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</si>
  <si>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997</t>
  </si>
  <si>
    <t>Přesun sutě</t>
  </si>
  <si>
    <t>49</t>
  </si>
  <si>
    <t>997221551-0</t>
  </si>
  <si>
    <t>Vodorovná doprava suti na meziskládku a z meziskládky ze sypkých materiálů včetně uložení na vzdálenost dle dodavatele stavby</t>
  </si>
  <si>
    <t>1881977589</t>
  </si>
  <si>
    <t>Vodorovná doprava suti na meziskládku a z meziskládky bez naložení, ale se složením a s hrubým urovnáním ze sypkých materiálů, na vzdálenost dle dodavatele stavby</t>
  </si>
  <si>
    <t>"živice - frézovaná - odvoz na meziskládku"</t>
  </si>
  <si>
    <t>"Sjezdy s nezpevněným krytem, asfaltový recyklát R-mat tl. 150mm (výzisk z frézování vozovky)" 119,7*0,15*2,56</t>
  </si>
  <si>
    <t>"sanace silniční pláně dle skutečné potřeby asfaltovým recyklátem R-mat tl. 300mm (výzisk z frézování vozovky)" 114,0*0,3*2,56</t>
  </si>
  <si>
    <t>"Navrhovaná konstrukce v místě sanace podkladních i ochranných vrstev asf. recyklátem R-mat tl. 300mm (výzisk z frézování vozovky)" 155,0*0,15*2,56</t>
  </si>
  <si>
    <t>"Nezpevněné krajnice, asfaltový recyklát R-mat tl. 100mm (výzisk z frézování vozovky)" 238,7*0,1*2,56</t>
  </si>
  <si>
    <t>"živice - frézovaná - dovoz z meziskládky" 254,144</t>
  </si>
  <si>
    <t>50</t>
  </si>
  <si>
    <t>997221551-1</t>
  </si>
  <si>
    <t>Vodorovná doprava suti na skládku ze sypkých materiálů včetně uložení na vzdálenost dle dodavatele stavby</t>
  </si>
  <si>
    <t>-125756877</t>
  </si>
  <si>
    <t>Vodorovná doprava suti na skládku bez naložení, ale se složením a s hrubým urovnáním ze sypkých materiálů, na vzdálenost dle dodavatele stavby</t>
  </si>
  <si>
    <t>"kamenivo" 59,136</t>
  </si>
  <si>
    <t>"živice - frézovaná (mimo materiálu pro zpětné uložení)" 99,226+287,232-254,144</t>
  </si>
  <si>
    <t>"ostatní (čištění příkopů, potrubí)" 14,801</t>
  </si>
  <si>
    <t>51</t>
  </si>
  <si>
    <t>997221561-1</t>
  </si>
  <si>
    <t>Vodorovná doprava suti na skládku z kusových materiálů včetně uložení na vzdálenost dle dodavatele stavby</t>
  </si>
  <si>
    <t>1585835980</t>
  </si>
  <si>
    <t>Vodorovná doprava suti na skládku bez naložení, ale se složením a s hrubým urovnáním z kusových materiálů na vzdálenost dle dodavatele stavby</t>
  </si>
  <si>
    <t>"penetrační makadam" 42,636</t>
  </si>
  <si>
    <t>"lože z kamenných obrub" 2,1*0,08</t>
  </si>
  <si>
    <t>"betonové obruby vč. lože" 30*0,205</t>
  </si>
  <si>
    <t>"železobeton" 1,25</t>
  </si>
  <si>
    <t>52</t>
  </si>
  <si>
    <t>997221611</t>
  </si>
  <si>
    <t>Nakládání suti na dopravní prostředky pro vodorovnou dopravu</t>
  </si>
  <si>
    <t>1393449459</t>
  </si>
  <si>
    <t xml:space="preserve">Nakládání na dopravní prostředky  pro vodorovnou dopravu suti</t>
  </si>
  <si>
    <t>53</t>
  </si>
  <si>
    <t>997221815</t>
  </si>
  <si>
    <t>Poplatek za uložení na skládce (skládkovné) stavebního odpadu betonového kód odpadu 170 101</t>
  </si>
  <si>
    <t>-2014954338</t>
  </si>
  <si>
    <t>Poplatek za uložení stavebního odpadu na skládce (skládkovné) z prostého betonu zatříděného do Katalogu odpadů pod kódem 170 101</t>
  </si>
  <si>
    <t>54</t>
  </si>
  <si>
    <t>997221825</t>
  </si>
  <si>
    <t>Poplatek za uložení na skládce (skládkovné) stavebního odpadu železobetonového kód odpadu 170 101</t>
  </si>
  <si>
    <t>1543576929</t>
  </si>
  <si>
    <t>Poplatek za uložení stavebního odpadu na skládce (skládkovné) z armovaného betonu zatříděného do Katalogu odpadů pod kódem 170 101</t>
  </si>
  <si>
    <t>55</t>
  </si>
  <si>
    <t>997221845</t>
  </si>
  <si>
    <t>Poplatek za uložení na skládce (skládkovné) odpadu asfaltového bez dehtu kód odpadu 170 302</t>
  </si>
  <si>
    <t>1443920842</t>
  </si>
  <si>
    <t>Poplatek za uložení stavebního odpadu na skládce (skládkovné) asfaltového bez obsahu dehtu zatříděného do Katalogu odpadů pod kódem 170 302</t>
  </si>
  <si>
    <t>56</t>
  </si>
  <si>
    <t>997221855</t>
  </si>
  <si>
    <t>Poplatek za uložení na skládce (skládkovné) zeminy a kameniva kód odpadu 170 504</t>
  </si>
  <si>
    <t>685533971</t>
  </si>
  <si>
    <t>998</t>
  </si>
  <si>
    <t>Přesun hmot</t>
  </si>
  <si>
    <t>57</t>
  </si>
  <si>
    <t>998226011</t>
  </si>
  <si>
    <t>Přesun hmot pro pozemní komunikace a letiště s krytem montovaným z ŽB dílců</t>
  </si>
  <si>
    <t>755076189</t>
  </si>
  <si>
    <t xml:space="preserve">Přesun hmot pro pozemní komunikace a letiště s krytem montovaným  ze silničních dílců ze železového nebo předpjatého betonu dopravní vzdálenost do 200 m jakékoliv délky objektu</t>
  </si>
  <si>
    <t>58</t>
  </si>
  <si>
    <t>998226091</t>
  </si>
  <si>
    <t>Příplatek k přesunu hmot pro pozemní komunikace a letiště s krytem z ŽB dílců za přesun do 1000 m</t>
  </si>
  <si>
    <t>-478564016</t>
  </si>
  <si>
    <t xml:space="preserve">Přesun hmot pro pozemní komunikace a letiště s krytem montovaným  ze silničních dílců ze železového nebo předpjatého betonu Příplatek k ceně za zvětšený přesun přes vymezenou největší dopravní vzdálenost do 1000 m</t>
  </si>
  <si>
    <t>SO 180 - Dopravně inženýrská opatření</t>
  </si>
  <si>
    <t>VRN - Vedlejší rozpočtové náklady</t>
  </si>
  <si>
    <t xml:space="preserve">    VRN3 - Zařízení staveniště</t>
  </si>
  <si>
    <t xml:space="preserve">    VRN7 - Provozní vlivy</t>
  </si>
  <si>
    <t>119002121</t>
  </si>
  <si>
    <t>Přechodová lávka délky do 2 m včetně zábradlí pro zabezpečení výkopu zřízení</t>
  </si>
  <si>
    <t>-696157367</t>
  </si>
  <si>
    <t>Pomocné konstrukce při zabezpečení výkopu vodorovné pochozí přechodová lávka délky do 2 m včetně zábradlí zřízení</t>
  </si>
  <si>
    <t>"Mobilní lávky pro pěší - doprava, minipulace" 2</t>
  </si>
  <si>
    <t>119002122</t>
  </si>
  <si>
    <t>Přechodová lávka délky do 2 m včetně zábradlí pro zabezpečení výkopu odstranění</t>
  </si>
  <si>
    <t>-1976967030</t>
  </si>
  <si>
    <t>Pomocné konstrukce při zabezpečení výkopu vodorovné pochozí přechodová lávka délky do 2 m včetně zábradlí odstranění</t>
  </si>
  <si>
    <t>"Mobilní lávky pro pěší - odvoz" 2</t>
  </si>
  <si>
    <t>913111115</t>
  </si>
  <si>
    <t>Montáž a demontáž dočasné dopravní značky samostatné základní</t>
  </si>
  <si>
    <t>-1871709586</t>
  </si>
  <si>
    <t xml:space="preserve">Montáž a demontáž dočasných dopravních značek  samostatných značek základních</t>
  </si>
  <si>
    <t>"(A15+)E7" 5</t>
  </si>
  <si>
    <t>"(P2+)E2b" 1</t>
  </si>
  <si>
    <t>"(B1+)E13" 3</t>
  </si>
  <si>
    <t>913111115-1</t>
  </si>
  <si>
    <t>Příplatek za polep dočasné dopravní značky samostané základní</t>
  </si>
  <si>
    <t>-1091428389</t>
  </si>
  <si>
    <t>913111215</t>
  </si>
  <si>
    <t>Příplatek k dočasné dopravní značce samostatné základní za první a ZKD den použití</t>
  </si>
  <si>
    <t>1069669791</t>
  </si>
  <si>
    <t xml:space="preserve">Montáž a demontáž dočasných dopravních značek  Příplatek za první a každý další den použití dočasných dopravních značek k ceně 11-1115</t>
  </si>
  <si>
    <t>Poznámka k položce:_x000d_
předpoklad trvání stavby 21 KD</t>
  </si>
  <si>
    <t>"(A15+)E7" 5*21</t>
  </si>
  <si>
    <t>"(P2+)E2b" 1*21</t>
  </si>
  <si>
    <t>"(B1+)E13" 3*21</t>
  </si>
  <si>
    <t>913121111</t>
  </si>
  <si>
    <t>Montáž a demontáž dočasné dopravní značky kompletní základní</t>
  </si>
  <si>
    <t>1359270532</t>
  </si>
  <si>
    <t xml:space="preserve">Montáž a demontáž dočasných dopravních značek  kompletních značek vč. podstavce a sloupku základních</t>
  </si>
  <si>
    <t>"A15(+E7)" 5</t>
  </si>
  <si>
    <t>"P2(+E2b)" 1</t>
  </si>
  <si>
    <t>"IS11c" 5</t>
  </si>
  <si>
    <t>"B1" 4</t>
  </si>
  <si>
    <t>"B1(+E13)" 3</t>
  </si>
  <si>
    <t>913121211</t>
  </si>
  <si>
    <t>Příplatek k dočasné dopravní značce kompletní základní za první a ZKD den použití</t>
  </si>
  <si>
    <t>-1550510835</t>
  </si>
  <si>
    <t xml:space="preserve">Montáž a demontáž dočasných dopravních značek  Příplatek za první a každý další den použití dočasných dopravních značek k ceně 12-1111</t>
  </si>
  <si>
    <t>"A15(+E7)" 5*21</t>
  </si>
  <si>
    <t>"P2(+E2b)" 1*21</t>
  </si>
  <si>
    <t>"IS11c" 5*21</t>
  </si>
  <si>
    <t>"B1" 4*21</t>
  </si>
  <si>
    <t>"B1(+E13)" 3*21</t>
  </si>
  <si>
    <t>913211112</t>
  </si>
  <si>
    <t>Montáž a demontáž dočasné dopravní zábrany reflexní šířky 2,5 m</t>
  </si>
  <si>
    <t>1634993844</t>
  </si>
  <si>
    <t>Montáž a demontáž dočasných dopravních zábran reflexních, šířky 2,5 m</t>
  </si>
  <si>
    <t>"Z2" 7</t>
  </si>
  <si>
    <t>913211212</t>
  </si>
  <si>
    <t>Příplatek k dočasné dopravní zábraně reflexní 2,5 m za první a ZKD den použití</t>
  </si>
  <si>
    <t>2016148937</t>
  </si>
  <si>
    <t>Montáž a demontáž dočasných dopravních zábran Příplatek za první a každý další den použití dočasných dopravních zábran k ceně 21-1112</t>
  </si>
  <si>
    <t>"Z2" 7*21</t>
  </si>
  <si>
    <t>913321111</t>
  </si>
  <si>
    <t>Montáž a demontáž dočasné dopravní směrové desky základní</t>
  </si>
  <si>
    <t>1673119127</t>
  </si>
  <si>
    <t xml:space="preserve">Montáž a demontáž dočasných dopravních vodících zařízení  směrové desky základní</t>
  </si>
  <si>
    <t>"Z4d" 4+5</t>
  </si>
  <si>
    <t>913321211</t>
  </si>
  <si>
    <t>Příplatek k dočasné směrové desce základní za první a ZKD den použití</t>
  </si>
  <si>
    <t>92197579</t>
  </si>
  <si>
    <t xml:space="preserve">Montáž a demontáž dočasných dopravních vodících zařízení  Příplatek za první a každý další den použití dočasných dopravních vodících zařízení k ceně 32-1111</t>
  </si>
  <si>
    <t>"Z4d" 9*21</t>
  </si>
  <si>
    <t>913921131</t>
  </si>
  <si>
    <t>Dočasné omezení platnosti zakrytí základní dopravní značky</t>
  </si>
  <si>
    <t>13401107</t>
  </si>
  <si>
    <t xml:space="preserve">Dočasné omezení platnosti základní dopravní značky  zakrytí značky</t>
  </si>
  <si>
    <t>913921132</t>
  </si>
  <si>
    <t>Dočasné omezení platnosti odkrytí základní dopravní značky</t>
  </si>
  <si>
    <t>1283876030</t>
  </si>
  <si>
    <t xml:space="preserve">Dočasné omezení platnosti základní dopravní značky  odkrytí značky</t>
  </si>
  <si>
    <t>915131112</t>
  </si>
  <si>
    <t>Vodorovné dopravní značení přechody pro chodce, šipky, symboly retroreflexní bílá barva</t>
  </si>
  <si>
    <t>-790643305</t>
  </si>
  <si>
    <t xml:space="preserve">Vodorovné dopravní značení stříkané barvou  přechody pro chodce, šipky, symboly bílé retroreflexní</t>
  </si>
  <si>
    <t>Poznámka k položce:_x000d_
technologie dočasného zneplatnění VDZ dle dispozic zhotovitele</t>
  </si>
  <si>
    <t>"zakrytí stávajícího VDZ v rozporu s DIO" 20</t>
  </si>
  <si>
    <t>966007113</t>
  </si>
  <si>
    <t>Odstranění vodorovného značení frézováním barvy z plochy</t>
  </si>
  <si>
    <t>2055247418</t>
  </si>
  <si>
    <t xml:space="preserve">Odstranění vodorovného dopravního značení frézováním  značeného barvou plošného</t>
  </si>
  <si>
    <t>"obnova stávajícího VDZ v rozporu s DIO" 20</t>
  </si>
  <si>
    <t>998225111</t>
  </si>
  <si>
    <t>Přesun hmot pro pozemní komunikace s krytem z kamene, monolitickým betonovým nebo živičným</t>
  </si>
  <si>
    <t>-337305486</t>
  </si>
  <si>
    <t xml:space="preserve">Přesun hmot pro komunikace s krytem z kameniva, monolitickým betonovým nebo živičným  dopravní vzdálenost do 200 m jakékoliv délky objektu</t>
  </si>
  <si>
    <t>998225191</t>
  </si>
  <si>
    <t>Příplatek k přesunu hmot pro pozemní komunikace s krytem z kamene, živičným, betonovým do 1000 m</t>
  </si>
  <si>
    <t>-584785746</t>
  </si>
  <si>
    <t xml:space="preserve">Přesun hmot pro komunikace s krytem z kameniva, monolitickým betonovým nebo živičným  Příplatek k ceně za zvětšený přesun přes vymezenou největší dopravní vzdálenost do 1000 m</t>
  </si>
  <si>
    <t>VRN</t>
  </si>
  <si>
    <t>Vedlejší rozpočtové náklady</t>
  </si>
  <si>
    <t>VRN3</t>
  </si>
  <si>
    <t>Zařízení staveniště</t>
  </si>
  <si>
    <t>034103000</t>
  </si>
  <si>
    <t>Oplocení staveniště</t>
  </si>
  <si>
    <t>1024</t>
  </si>
  <si>
    <t>992013934</t>
  </si>
  <si>
    <t>"Mobilní zábradlí - doprava, minipulace, odvoz" 20</t>
  </si>
  <si>
    <t>VRN7</t>
  </si>
  <si>
    <t>Provozní vlivy</t>
  </si>
  <si>
    <t>072103001</t>
  </si>
  <si>
    <t>Projednání DIO a zajištění DIR komunikace II.a III. třídy</t>
  </si>
  <si>
    <t>kpl</t>
  </si>
  <si>
    <t>2072988560</t>
  </si>
  <si>
    <t>Poznámka k položce:_x000d_
vč. projednání DIR s DI PČR, ČSAD Kladno a Odborem dopravy Magistrátu Kladno</t>
  </si>
  <si>
    <t>"Projednání DIO s DOSS, zajištění DIR" 1</t>
  </si>
  <si>
    <t>SO 190 - Stálé dopravní značení</t>
  </si>
  <si>
    <t>914111111</t>
  </si>
  <si>
    <t>Montáž svislé dopravní značky do velikosti 1 m2 objímkami na sloupek nebo konzolu</t>
  </si>
  <si>
    <t>1717286867</t>
  </si>
  <si>
    <t xml:space="preserve">Montáž svislé dopravní značky základní  velikosti do 1 m2 objímkami na sloupky nebo konzoly</t>
  </si>
  <si>
    <t>"svislé dopravní značení střední velikosti třída retroreflexe RA2"</t>
  </si>
  <si>
    <t>"P2" 1</t>
  </si>
  <si>
    <t>"P2+E2b (původní sloupek)" 2</t>
  </si>
  <si>
    <t>914111112</t>
  </si>
  <si>
    <t>Montáž svislé dopravní značky do velikosti 1 m2 páskováním na sloup</t>
  </si>
  <si>
    <t>1590591640</t>
  </si>
  <si>
    <t xml:space="preserve">Montáž svislé dopravní značky základní  velikosti do 1 m2 páskováním na sloupy</t>
  </si>
  <si>
    <t>"P2+E2b" 2</t>
  </si>
  <si>
    <t>40445512</t>
  </si>
  <si>
    <t>značka dopravní svislá retroreflexní fólie FeZn-Al rám 500x500mm</t>
  </si>
  <si>
    <t>397743418</t>
  </si>
  <si>
    <t>"P2+E2b" 2*2</t>
  </si>
  <si>
    <t>914511111</t>
  </si>
  <si>
    <t>Montáž sloupku dopravních značek délky do 3,5 m s betonovým základem</t>
  </si>
  <si>
    <t>-1494027217</t>
  </si>
  <si>
    <t xml:space="preserve">Montáž sloupku dopravních značek  délky do 3,5 m do betonového základu</t>
  </si>
  <si>
    <t>Poznámka k položce:_x000d_
Sloupky SDZ se provedou z ocelových žárově zinkovaných trubek o průměru 70 mm s tloušťkou stěny nejvýše 3 mm. Konce budou opatřeny umělohmotnými víčky. Osazené budou do základových patek z prostého betonu. Základy budou provedeny z prostého betonu tř. C 20/25 n XF3.</t>
  </si>
  <si>
    <t>40445230</t>
  </si>
  <si>
    <t>sloupek pro dopravní značku Zn D 70mm v 3,5m</t>
  </si>
  <si>
    <t>1775913674</t>
  </si>
  <si>
    <t>915111112</t>
  </si>
  <si>
    <t>Vodorovné dopravní značení dělící čáry souvislé š 125 mm retroreflexní bílá barva</t>
  </si>
  <si>
    <t>-665809543</t>
  </si>
  <si>
    <t xml:space="preserve">Vodorovné dopravní značení stříkané barvou  dělící čára šířky 125 mm souvislá bílá retroreflexní</t>
  </si>
  <si>
    <t>"V4 (0,125)" 91+108+158+361</t>
  </si>
  <si>
    <t>915111122</t>
  </si>
  <si>
    <t>Vodorovné dopravní značení dělící čáry přerušované š 125 mm retroreflexní bílá barva</t>
  </si>
  <si>
    <t>956985355</t>
  </si>
  <si>
    <t xml:space="preserve">Vodorovné dopravní značení stříkané barvou  dělící čára šířky 125 mm přerušovaná bílá retroreflexní</t>
  </si>
  <si>
    <t>"V2b (1,5_1,5_0,25)" 7+34+21+25+30</t>
  </si>
  <si>
    <t>915121112</t>
  </si>
  <si>
    <t>Vodorovné dopravní značení vodící čáry souvislé š 250 mm retroreflexní bílá barva</t>
  </si>
  <si>
    <t>-830751914</t>
  </si>
  <si>
    <t xml:space="preserve">Vodorovné dopravní značení stříkané barvou  vodící čára bílá šířky 250 mm souvislá retroreflexní</t>
  </si>
  <si>
    <t>"V4 (0,25)" 31</t>
  </si>
  <si>
    <t>2140094763</t>
  </si>
  <si>
    <t>"V11a" 8</t>
  </si>
  <si>
    <t>915211112</t>
  </si>
  <si>
    <t>Vodorovné dopravní značení dělící čáry souvislé š 125 mm retroreflexní bílý plast</t>
  </si>
  <si>
    <t>-612181543</t>
  </si>
  <si>
    <t xml:space="preserve">Vodorovné dopravní značení stříkaným plastem  dělící čára šířky 125 mm souvislá bílá retroreflexní</t>
  </si>
  <si>
    <t>915211122</t>
  </si>
  <si>
    <t>Vodorovné dopravní značení dělící čáry přerušované š 125 mm retroreflexní bílý plast</t>
  </si>
  <si>
    <t>540100028</t>
  </si>
  <si>
    <t xml:space="preserve">Vodorovné dopravní značení stříkaným plastem  dělící čára šířky 125 mm přerušovaná bílá retroreflexní</t>
  </si>
  <si>
    <t>915221112</t>
  </si>
  <si>
    <t>Vodorovné dopravní značení vodící čáry souvislé š 250 mm retroreflexní bílý plast</t>
  </si>
  <si>
    <t>302548785</t>
  </si>
  <si>
    <t xml:space="preserve">Vodorovné dopravní značení stříkaným plastem  vodící čára bílá šířky 250 mm souvislá retroreflexní</t>
  </si>
  <si>
    <t>915231112</t>
  </si>
  <si>
    <t>Vodorovné dopravní značení přechody pro chodce, šipky, symboly retroreflexní bílý plast</t>
  </si>
  <si>
    <t>12769024</t>
  </si>
  <si>
    <t xml:space="preserve">Vodorovné dopravní značení stříkaným plastem  přechody pro chodce, šipky, symboly nápisy bílé retroreflexní</t>
  </si>
  <si>
    <t>915611111</t>
  </si>
  <si>
    <t>Předznačení vodorovného liniového značení</t>
  </si>
  <si>
    <t>177103258</t>
  </si>
  <si>
    <t xml:space="preserve">Předznačení pro vodorovné značení  stříkané barvou nebo prováděné z nátěrových hmot liniové dělicí čáry, vodicí proužky</t>
  </si>
  <si>
    <t>915621111</t>
  </si>
  <si>
    <t>Předznačení vodorovného plošného značení</t>
  </si>
  <si>
    <t>735842355</t>
  </si>
  <si>
    <t xml:space="preserve">Předznačení pro vodorovné značení  stříkané barvou nebo prováděné z nátěrových hmot plošné šipky, symboly, nápisy</t>
  </si>
  <si>
    <t>938909311</t>
  </si>
  <si>
    <t>Čištění vozovek metením strojně podkladu nebo krytu betonového nebo živičného</t>
  </si>
  <si>
    <t>729358844</t>
  </si>
  <si>
    <t>Čištění vozovek metením bláta, prachu nebo hlinitého nánosu s odklizením na hromady na vzdálenost do 20 m nebo naložením na dopravní prostředek strojně povrchu podkladu nebo krytu betonového nebo živičného</t>
  </si>
  <si>
    <t>"očištění vozovky před provedením 2. fáze VDZ plastem" 2300</t>
  </si>
  <si>
    <t>966006131</t>
  </si>
  <si>
    <t>Odstranění značek dopravních nebo orientačních se sloupky uklínovanými kameny</t>
  </si>
  <si>
    <t>1482418577</t>
  </si>
  <si>
    <t xml:space="preserve">Odstranění dopravních nebo orientačních značek se sloupkem  s uložením hmot na vzdálenost do 20 m nebo s naložením na dopravní prostředek, se zásypem jam a jeho zhutněním uklínovaným kameny</t>
  </si>
  <si>
    <t>Poznámka k položce:_x000d_
alternativní položka;_x000d_
_x000d_
vč. likvidace dle dispozic zhotovitele</t>
  </si>
  <si>
    <t>"Rušený sloupek / stojan - označník autobusové zastávky s IJ4c" 1</t>
  </si>
  <si>
    <t>966006211</t>
  </si>
  <si>
    <t>Odstranění svislých dopravních značek ze sloupů, sloupků nebo konzol</t>
  </si>
  <si>
    <t>720349249</t>
  </si>
  <si>
    <t xml:space="preserve">Odstranění (demontáž) svislých dopravních značek  s odklizením materiálu na skládku na vzdálenost do 20 m nebo s naložením na dopravní prostředek ze sloupů, sloupků nebo konzol</t>
  </si>
  <si>
    <t>"Rušené SDZ střední velikosti" 5</t>
  </si>
  <si>
    <t>-1819472907</t>
  </si>
  <si>
    <t>524671255</t>
  </si>
  <si>
    <t>VON - Vedlejší a ostatní náklady</t>
  </si>
  <si>
    <t xml:space="preserve">    VRN1 - Průzkumné, geodetické a projektové práce</t>
  </si>
  <si>
    <t xml:space="preserve">    VRN4 - Inženýrská činnost</t>
  </si>
  <si>
    <t xml:space="preserve">    VRN9 - Ostatní náklady</t>
  </si>
  <si>
    <t>VRN1</t>
  </si>
  <si>
    <t>Průzkumné, geodetické a projektové práce</t>
  </si>
  <si>
    <t>011103000</t>
  </si>
  <si>
    <t>Geologický průzkum bez rozlišení</t>
  </si>
  <si>
    <t>123718866</t>
  </si>
  <si>
    <t>"vyhodnocení a určení rozsahu sanace vozovky odpovědným geotechnikem stavby" 1</t>
  </si>
  <si>
    <t>012103000</t>
  </si>
  <si>
    <t>Geodetické práce před výstavbou</t>
  </si>
  <si>
    <t>1123260369</t>
  </si>
  <si>
    <t>Poznámka k položce:_x000d_
Před zahájením stavebních prací je nutné provést řádné polohové a výškové vytyčení podzemních vedení jejich správci se zákresem do projektové dokumentace Případně je třeba předat písemný doklad o neexistenci vedení a učinit o tom zápis do stavebního deníku. Stávající zařízení správců sítí musí být během stavební činnosti chráněna před poškozením, v případě poškození stavbou musí být za účasti správce opravena.</t>
  </si>
  <si>
    <t>"polohové a výškové vytyčení podzemních vedení jejich správci" 1</t>
  </si>
  <si>
    <t>012303000</t>
  </si>
  <si>
    <t>Geodetické práce po výstavbě</t>
  </si>
  <si>
    <t>1958329177</t>
  </si>
  <si>
    <t>"zaměření skutečného provedení stavby" 1</t>
  </si>
  <si>
    <t>013254000</t>
  </si>
  <si>
    <t>Dokumentace skutečného provedení stavby</t>
  </si>
  <si>
    <t>1627948000</t>
  </si>
  <si>
    <t>VRN4</t>
  </si>
  <si>
    <t>Inženýrská činnost</t>
  </si>
  <si>
    <t>043134000</t>
  </si>
  <si>
    <t>Zkoušky zatěžovací</t>
  </si>
  <si>
    <t>-1610340873</t>
  </si>
  <si>
    <t>"provedení zátěžových zkoušek po odfrézování komunikace, vč. vyhodnocení" 1</t>
  </si>
  <si>
    <t>045303000</t>
  </si>
  <si>
    <t>Koordinační činnost</t>
  </si>
  <si>
    <t>-1481367904</t>
  </si>
  <si>
    <t>"zabezpečení vstupu do soukromých objektů během realizace" 1</t>
  </si>
  <si>
    <t>049103000</t>
  </si>
  <si>
    <t>Náklady vzniklé v souvislosti s realizací stavby</t>
  </si>
  <si>
    <t>-407018450</t>
  </si>
  <si>
    <t>"zabezpečení podzemních vedení během zemních prací" 1</t>
  </si>
  <si>
    <t>075103000</t>
  </si>
  <si>
    <t>Ochranná pásma elektrického vedení</t>
  </si>
  <si>
    <t>-903445634</t>
  </si>
  <si>
    <t>"křížící vedení NN nad rekonstuovanou komunikací" 1</t>
  </si>
  <si>
    <t>VRN9</t>
  </si>
  <si>
    <t>Ostatní náklady</t>
  </si>
  <si>
    <t>091504000</t>
  </si>
  <si>
    <t>Náklady související s publikační činností</t>
  </si>
  <si>
    <t>11108443</t>
  </si>
  <si>
    <t>"Označení stavby, publicita" 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</si>
</sst>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sz val="7"/>
      <color rgb="FF969696"/>
      <name val="Arial CE"/>
    </font>
    <font>
      <sz val="7"/>
      <name val="Arial CE"/>
    </font>
    <font>
      <i/>
      <sz val="7"/>
      <color rgb="FF969696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54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1" fillId="0" borderId="0" xfId="0" applyFont="1" applyAlignment="1" applyProtection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top" wrapText="1"/>
    </xf>
    <xf numFmtId="0" fontId="2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top" wrapText="1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5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5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right" vertical="center"/>
    </xf>
    <xf numFmtId="4" fontId="14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3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left" vertical="center"/>
    </xf>
    <xf numFmtId="4" fontId="3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18" fillId="4" borderId="6" xfId="0" applyFont="1" applyFill="1" applyBorder="1" applyAlignment="1" applyProtection="1">
      <alignment horizontal="center" vertical="center"/>
    </xf>
    <xf numFmtId="0" fontId="18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18" fillId="4" borderId="7" xfId="0" applyFont="1" applyFill="1" applyBorder="1" applyAlignment="1" applyProtection="1">
      <alignment horizontal="center" vertical="center"/>
    </xf>
    <xf numFmtId="0" fontId="18" fillId="4" borderId="7" xfId="0" applyFont="1" applyFill="1" applyBorder="1" applyAlignment="1" applyProtection="1">
      <alignment horizontal="right" vertical="center"/>
    </xf>
    <xf numFmtId="0" fontId="18" fillId="4" borderId="8" xfId="0" applyFont="1" applyFill="1" applyBorder="1" applyAlignment="1" applyProtection="1">
      <alignment horizontal="left" vertical="center"/>
    </xf>
    <xf numFmtId="0" fontId="18" fillId="4" borderId="0" xfId="0" applyFont="1" applyFill="1" applyAlignment="1" applyProtection="1">
      <alignment horizontal="center" vertical="center"/>
    </xf>
    <xf numFmtId="0" fontId="19" fillId="0" borderId="16" xfId="0" applyFont="1" applyBorder="1" applyAlignment="1" applyProtection="1">
      <alignment horizontal="center" vertical="center" wrapText="1"/>
    </xf>
    <xf numFmtId="0" fontId="19" fillId="0" borderId="17" xfId="0" applyFont="1" applyBorder="1" applyAlignment="1" applyProtection="1">
      <alignment horizontal="center" vertical="center" wrapText="1"/>
    </xf>
    <xf numFmtId="0" fontId="19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vertical="center"/>
    </xf>
    <xf numFmtId="4" fontId="20" fillId="0" borderId="0" xfId="0" applyNumberFormat="1" applyFont="1" applyAlignment="1" applyProtection="1">
      <alignment horizontal="right" vertical="center"/>
    </xf>
    <xf numFmtId="4" fontId="20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left" vertical="center" wrapText="1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5" fillId="0" borderId="14" xfId="0" applyNumberFormat="1" applyFont="1" applyBorder="1" applyAlignment="1" applyProtection="1">
      <alignment vertical="center"/>
    </xf>
    <xf numFmtId="4" fontId="25" fillId="0" borderId="0" xfId="0" applyNumberFormat="1" applyFont="1" applyBorder="1" applyAlignment="1" applyProtection="1">
      <alignment vertical="center"/>
    </xf>
    <xf numFmtId="166" fontId="25" fillId="0" borderId="0" xfId="0" applyNumberFormat="1" applyFont="1" applyBorder="1" applyAlignment="1" applyProtection="1">
      <alignment vertical="center"/>
    </xf>
    <xf numFmtId="4" fontId="25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5" fillId="0" borderId="19" xfId="0" applyNumberFormat="1" applyFont="1" applyBorder="1" applyAlignment="1" applyProtection="1">
      <alignment vertical="center"/>
    </xf>
    <xf numFmtId="4" fontId="25" fillId="0" borderId="20" xfId="0" applyNumberFormat="1" applyFont="1" applyBorder="1" applyAlignment="1" applyProtection="1">
      <alignment vertical="center"/>
    </xf>
    <xf numFmtId="166" fontId="25" fillId="0" borderId="20" xfId="0" applyNumberFormat="1" applyFont="1" applyBorder="1" applyAlignment="1" applyProtection="1">
      <alignment vertical="center"/>
    </xf>
    <xf numFmtId="4" fontId="25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3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18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8" fillId="4" borderId="0" xfId="0" applyFont="1" applyFill="1" applyAlignment="1" applyProtection="1">
      <alignment horizontal="right" vertical="center"/>
    </xf>
    <xf numFmtId="0" fontId="26" fillId="0" borderId="0" xfId="0" applyFont="1" applyAlignment="1" applyProtection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20" xfId="0" applyFont="1" applyBorder="1" applyAlignment="1" applyProtection="1">
      <alignment horizontal="left" vertical="center"/>
    </xf>
    <xf numFmtId="0" fontId="5" fillId="0" borderId="20" xfId="0" applyFont="1" applyBorder="1" applyAlignment="1" applyProtection="1">
      <alignment vertical="center"/>
    </xf>
    <xf numFmtId="0" fontId="5" fillId="0" borderId="20" xfId="0" applyFont="1" applyBorder="1" applyAlignment="1" applyProtection="1">
      <alignment vertical="center"/>
      <protection locked="0"/>
    </xf>
    <xf numFmtId="4" fontId="5" fillId="0" borderId="20" xfId="0" applyNumberFormat="1" applyFont="1" applyBorder="1" applyAlignment="1" applyProtection="1">
      <alignment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18" fillId="4" borderId="16" xfId="0" applyFont="1" applyFill="1" applyBorder="1" applyAlignment="1" applyProtection="1">
      <alignment horizontal="center" vertical="center" wrapText="1"/>
    </xf>
    <xf numFmtId="0" fontId="18" fillId="4" borderId="17" xfId="0" applyFont="1" applyFill="1" applyBorder="1" applyAlignment="1" applyProtection="1">
      <alignment horizontal="center" vertical="center" wrapText="1"/>
    </xf>
    <xf numFmtId="0" fontId="18" fillId="4" borderId="17" xfId="0" applyFont="1" applyFill="1" applyBorder="1" applyAlignment="1" applyProtection="1">
      <alignment horizontal="center" vertical="center" wrapText="1"/>
      <protection locked="0"/>
    </xf>
    <xf numFmtId="0" fontId="18" fillId="4" borderId="18" xfId="0" applyFont="1" applyFill="1" applyBorder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20" fillId="0" borderId="0" xfId="0" applyNumberFormat="1" applyFont="1" applyAlignment="1" applyProtection="1"/>
    <xf numFmtId="166" fontId="27" fillId="0" borderId="12" xfId="0" applyNumberFormat="1" applyFont="1" applyBorder="1" applyAlignment="1" applyProtection="1"/>
    <xf numFmtId="4" fontId="16" fillId="0" borderId="0" xfId="0" applyNumberFormat="1" applyFont="1" applyAlignment="1">
      <alignment vertical="center"/>
    </xf>
    <xf numFmtId="0" fontId="7" fillId="0" borderId="3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3" xfId="0" applyFont="1" applyBorder="1" applyAlignment="1"/>
    <xf numFmtId="0" fontId="7" fillId="0" borderId="14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0" fontId="7" fillId="0" borderId="15" xfId="0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2" xfId="0" applyFont="1" applyBorder="1" applyAlignment="1" applyProtection="1">
      <alignment horizontal="center" vertical="center"/>
    </xf>
    <xf numFmtId="49" fontId="0" fillId="0" borderId="22" xfId="0" applyNumberFormat="1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center" vertical="center" wrapText="1"/>
    </xf>
    <xf numFmtId="167" fontId="0" fillId="0" borderId="22" xfId="0" applyNumberFormat="1" applyFont="1" applyBorder="1" applyAlignment="1" applyProtection="1">
      <alignment vertical="center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0" fontId="1" fillId="0" borderId="15" xfId="0" applyFont="1" applyBorder="1" applyAlignment="1" applyProtection="1">
      <alignment horizontal="left" vertical="center"/>
    </xf>
    <xf numFmtId="4" fontId="0" fillId="0" borderId="0" xfId="0" applyNumberFormat="1" applyFont="1" applyAlignment="1">
      <alignment vertical="center"/>
    </xf>
    <xf numFmtId="0" fontId="28" fillId="0" borderId="0" xfId="0" applyFont="1" applyAlignment="1" applyProtection="1">
      <alignment horizontal="left" vertical="center"/>
    </xf>
    <xf numFmtId="0" fontId="29" fillId="0" borderId="0" xfId="0" applyFont="1" applyAlignment="1" applyProtection="1">
      <alignment horizontal="left" vertical="center" wrapText="1"/>
    </xf>
    <xf numFmtId="0" fontId="0" fillId="0" borderId="14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3" xfId="0" applyFont="1" applyBorder="1" applyAlignment="1">
      <alignment vertical="center"/>
    </xf>
    <xf numFmtId="0" fontId="8" fillId="0" borderId="1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30" fillId="0" borderId="0" xfId="0" applyFont="1" applyAlignment="1" applyProtection="1">
      <alignment vertical="center" wrapText="1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1" fillId="0" borderId="22" xfId="0" applyFont="1" applyBorder="1" applyAlignment="1" applyProtection="1">
      <alignment horizontal="center" vertical="center"/>
    </xf>
    <xf numFmtId="49" fontId="31" fillId="0" borderId="22" xfId="0" applyNumberFormat="1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center" vertical="center" wrapText="1"/>
    </xf>
    <xf numFmtId="167" fontId="31" fillId="0" borderId="22" xfId="0" applyNumberFormat="1" applyFont="1" applyBorder="1" applyAlignment="1" applyProtection="1">
      <alignment vertical="center"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</xf>
    <xf numFmtId="0" fontId="31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20" xfId="0" applyFont="1" applyBorder="1" applyAlignment="1" applyProtection="1">
      <alignment vertical="center"/>
    </xf>
    <xf numFmtId="0" fontId="8" fillId="0" borderId="21" xfId="0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theme" Target="theme/theme1.xml" /><Relationship Id="rId8" Type="http://schemas.openxmlformats.org/officeDocument/2006/relationships/calcChain" Target="calcChain.xml" /><Relationship Id="rId9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hidden="1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5" hidden="1" customWidth="1"/>
    <col min="51" max="51" width="25" hidden="1" customWidth="1"/>
    <col min="52" max="52" width="21.67" hidden="1" customWidth="1"/>
    <col min="53" max="53" width="19.17" hidden="1" customWidth="1"/>
    <col min="54" max="54" width="25" hidden="1" customWidth="1"/>
    <col min="55" max="55" width="21.6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ht="36.96" customHeight="1">
      <c r="AR2"/>
      <c r="BS2" s="14" t="s">
        <v>6</v>
      </c>
      <c r="BT2" s="14" t="s">
        <v>7</v>
      </c>
    </row>
    <row r="3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ht="24.96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ht="36.96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ht="18.48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ht="12" customHeight="1">
      <c r="B13" s="18"/>
      <c r="C13" s="19"/>
      <c r="D13" s="29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29</v>
      </c>
      <c r="AO13" s="19"/>
      <c r="AP13" s="19"/>
      <c r="AQ13" s="19"/>
      <c r="AR13" s="17"/>
      <c r="BE13" s="28"/>
      <c r="BS13" s="14" t="s">
        <v>6</v>
      </c>
    </row>
    <row r="14">
      <c r="B14" s="18"/>
      <c r="C14" s="19"/>
      <c r="D14" s="19"/>
      <c r="E14" s="31" t="s">
        <v>29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27</v>
      </c>
      <c r="AL14" s="19"/>
      <c r="AM14" s="19"/>
      <c r="AN14" s="31" t="s">
        <v>29</v>
      </c>
      <c r="AO14" s="19"/>
      <c r="AP14" s="19"/>
      <c r="AQ14" s="19"/>
      <c r="AR14" s="17"/>
      <c r="BE14" s="28"/>
      <c r="BS14" s="14" t="s">
        <v>6</v>
      </c>
    </row>
    <row r="15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ht="12" customHeight="1">
      <c r="B16" s="18"/>
      <c r="C16" s="19"/>
      <c r="D16" s="29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ht="18.48" customHeight="1">
      <c r="B17" s="18"/>
      <c r="C17" s="19"/>
      <c r="D17" s="19"/>
      <c r="E17" s="24" t="s">
        <v>31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32</v>
      </c>
    </row>
    <row r="18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ht="12" customHeight="1">
      <c r="B19" s="18"/>
      <c r="C19" s="19"/>
      <c r="D19" s="29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ht="18.48" customHeight="1">
      <c r="B20" s="18"/>
      <c r="C20" s="19"/>
      <c r="D20" s="19"/>
      <c r="E20" s="24" t="s">
        <v>34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32</v>
      </c>
    </row>
    <row r="2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ht="12" customHeight="1">
      <c r="B22" s="18"/>
      <c r="C22" s="19"/>
      <c r="D22" s="29" t="s">
        <v>35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ht="6.96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="1" customFormat="1" ht="25.92" customHeight="1">
      <c r="B26" s="35"/>
      <c r="C26" s="36"/>
      <c r="D26" s="37" t="s">
        <v>36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>
        <f>ROUND(AG54,2)</f>
        <v>0</v>
      </c>
      <c r="AL26" s="38"/>
      <c r="AM26" s="38"/>
      <c r="AN26" s="38"/>
      <c r="AO26" s="38"/>
      <c r="AP26" s="36"/>
      <c r="AQ26" s="36"/>
      <c r="AR26" s="40"/>
      <c r="BE26" s="28"/>
    </row>
    <row r="27" s="1" customFormat="1" ht="6.96" customHeight="1"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40"/>
      <c r="BE27" s="28"/>
    </row>
    <row r="28" s="1" customFormat="1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41" t="s">
        <v>37</v>
      </c>
      <c r="M28" s="41"/>
      <c r="N28" s="41"/>
      <c r="O28" s="41"/>
      <c r="P28" s="41"/>
      <c r="Q28" s="36"/>
      <c r="R28" s="36"/>
      <c r="S28" s="36"/>
      <c r="T28" s="36"/>
      <c r="U28" s="36"/>
      <c r="V28" s="36"/>
      <c r="W28" s="41" t="s">
        <v>38</v>
      </c>
      <c r="X28" s="41"/>
      <c r="Y28" s="41"/>
      <c r="Z28" s="41"/>
      <c r="AA28" s="41"/>
      <c r="AB28" s="41"/>
      <c r="AC28" s="41"/>
      <c r="AD28" s="41"/>
      <c r="AE28" s="41"/>
      <c r="AF28" s="36"/>
      <c r="AG28" s="36"/>
      <c r="AH28" s="36"/>
      <c r="AI28" s="36"/>
      <c r="AJ28" s="36"/>
      <c r="AK28" s="41" t="s">
        <v>39</v>
      </c>
      <c r="AL28" s="41"/>
      <c r="AM28" s="41"/>
      <c r="AN28" s="41"/>
      <c r="AO28" s="41"/>
      <c r="AP28" s="36"/>
      <c r="AQ28" s="36"/>
      <c r="AR28" s="40"/>
      <c r="BE28" s="28"/>
    </row>
    <row r="29" s="2" customFormat="1" ht="14.4" customHeight="1">
      <c r="B29" s="42"/>
      <c r="C29" s="43"/>
      <c r="D29" s="29" t="s">
        <v>40</v>
      </c>
      <c r="E29" s="43"/>
      <c r="F29" s="29" t="s">
        <v>41</v>
      </c>
      <c r="G29" s="43"/>
      <c r="H29" s="43"/>
      <c r="I29" s="43"/>
      <c r="J29" s="43"/>
      <c r="K29" s="43"/>
      <c r="L29" s="44">
        <v>0.20999999999999999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5">
        <f>ROUND(AZ54, 2)</f>
        <v>0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5">
        <f>ROUND(AV54, 2)</f>
        <v>0</v>
      </c>
      <c r="AL29" s="43"/>
      <c r="AM29" s="43"/>
      <c r="AN29" s="43"/>
      <c r="AO29" s="43"/>
      <c r="AP29" s="43"/>
      <c r="AQ29" s="43"/>
      <c r="AR29" s="46"/>
      <c r="BE29" s="28"/>
    </row>
    <row r="30" s="2" customFormat="1" ht="14.4" customHeight="1">
      <c r="B30" s="42"/>
      <c r="C30" s="43"/>
      <c r="D30" s="43"/>
      <c r="E30" s="43"/>
      <c r="F30" s="29" t="s">
        <v>42</v>
      </c>
      <c r="G30" s="43"/>
      <c r="H30" s="43"/>
      <c r="I30" s="43"/>
      <c r="J30" s="43"/>
      <c r="K30" s="43"/>
      <c r="L30" s="44">
        <v>0.14999999999999999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5">
        <f>ROUND(BA54, 2)</f>
        <v>0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5">
        <f>ROUND(AW54, 2)</f>
        <v>0</v>
      </c>
      <c r="AL30" s="43"/>
      <c r="AM30" s="43"/>
      <c r="AN30" s="43"/>
      <c r="AO30" s="43"/>
      <c r="AP30" s="43"/>
      <c r="AQ30" s="43"/>
      <c r="AR30" s="46"/>
      <c r="BE30" s="28"/>
    </row>
    <row r="31" hidden="1" s="2" customFormat="1" ht="14.4" customHeight="1">
      <c r="B31" s="42"/>
      <c r="C31" s="43"/>
      <c r="D31" s="43"/>
      <c r="E31" s="43"/>
      <c r="F31" s="29" t="s">
        <v>43</v>
      </c>
      <c r="G31" s="43"/>
      <c r="H31" s="43"/>
      <c r="I31" s="43"/>
      <c r="J31" s="43"/>
      <c r="K31" s="43"/>
      <c r="L31" s="44">
        <v>0.20999999999999999</v>
      </c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5">
        <f>ROUND(BB54, 2)</f>
        <v>0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5">
        <v>0</v>
      </c>
      <c r="AL31" s="43"/>
      <c r="AM31" s="43"/>
      <c r="AN31" s="43"/>
      <c r="AO31" s="43"/>
      <c r="AP31" s="43"/>
      <c r="AQ31" s="43"/>
      <c r="AR31" s="46"/>
      <c r="BE31" s="28"/>
    </row>
    <row r="32" hidden="1" s="2" customFormat="1" ht="14.4" customHeight="1">
      <c r="B32" s="42"/>
      <c r="C32" s="43"/>
      <c r="D32" s="43"/>
      <c r="E32" s="43"/>
      <c r="F32" s="29" t="s">
        <v>44</v>
      </c>
      <c r="G32" s="43"/>
      <c r="H32" s="43"/>
      <c r="I32" s="43"/>
      <c r="J32" s="43"/>
      <c r="K32" s="43"/>
      <c r="L32" s="44">
        <v>0.14999999999999999</v>
      </c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5">
        <f>ROUND(BC54, 2)</f>
        <v>0</v>
      </c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5">
        <v>0</v>
      </c>
      <c r="AL32" s="43"/>
      <c r="AM32" s="43"/>
      <c r="AN32" s="43"/>
      <c r="AO32" s="43"/>
      <c r="AP32" s="43"/>
      <c r="AQ32" s="43"/>
      <c r="AR32" s="46"/>
      <c r="BE32" s="28"/>
    </row>
    <row r="33" hidden="1" s="2" customFormat="1" ht="14.4" customHeight="1">
      <c r="B33" s="42"/>
      <c r="C33" s="43"/>
      <c r="D33" s="43"/>
      <c r="E33" s="43"/>
      <c r="F33" s="29" t="s">
        <v>45</v>
      </c>
      <c r="G33" s="43"/>
      <c r="H33" s="43"/>
      <c r="I33" s="43"/>
      <c r="J33" s="43"/>
      <c r="K33" s="43"/>
      <c r="L33" s="44">
        <v>0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5">
        <f>ROUND(BD54, 2)</f>
        <v>0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5">
        <v>0</v>
      </c>
      <c r="AL33" s="43"/>
      <c r="AM33" s="43"/>
      <c r="AN33" s="43"/>
      <c r="AO33" s="43"/>
      <c r="AP33" s="43"/>
      <c r="AQ33" s="43"/>
      <c r="AR33" s="46"/>
      <c r="BE33" s="28"/>
    </row>
    <row r="34" s="1" customFormat="1" ht="6.96" customHeight="1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40"/>
      <c r="BE34" s="28"/>
    </row>
    <row r="35" s="1" customFormat="1" ht="25.92" customHeight="1">
      <c r="B35" s="35"/>
      <c r="C35" s="47"/>
      <c r="D35" s="48" t="s">
        <v>46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47</v>
      </c>
      <c r="U35" s="49"/>
      <c r="V35" s="49"/>
      <c r="W35" s="49"/>
      <c r="X35" s="51" t="s">
        <v>48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2">
        <f>SUM(AK26:AK33)</f>
        <v>0</v>
      </c>
      <c r="AL35" s="49"/>
      <c r="AM35" s="49"/>
      <c r="AN35" s="49"/>
      <c r="AO35" s="53"/>
      <c r="AP35" s="47"/>
      <c r="AQ35" s="47"/>
      <c r="AR35" s="40"/>
    </row>
    <row r="36" s="1" customFormat="1" ht="6.96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40"/>
    </row>
    <row r="37" s="1" customFormat="1" ht="6.96" customHeight="1">
      <c r="B37" s="54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40"/>
    </row>
    <row r="41" s="1" customFormat="1" ht="6.96" customHeight="1">
      <c r="B41" s="56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40"/>
    </row>
    <row r="42" s="1" customFormat="1" ht="24.96" customHeight="1">
      <c r="B42" s="35"/>
      <c r="C42" s="20" t="s">
        <v>49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40"/>
    </row>
    <row r="43" s="1" customFormat="1" ht="6.96" customHeight="1"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40"/>
    </row>
    <row r="44" s="1" customFormat="1" ht="12" customHeight="1">
      <c r="B44" s="35"/>
      <c r="C44" s="29" t="s">
        <v>13</v>
      </c>
      <c r="D44" s="36"/>
      <c r="E44" s="36"/>
      <c r="F44" s="36"/>
      <c r="G44" s="36"/>
      <c r="H44" s="36"/>
      <c r="I44" s="36"/>
      <c r="J44" s="36"/>
      <c r="K44" s="36"/>
      <c r="L44" s="36" t="str">
        <f>K5</f>
        <v>KladenskaDPS_1218</v>
      </c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40"/>
    </row>
    <row r="45" s="3" customFormat="1" ht="36.96" customHeight="1">
      <c r="B45" s="58"/>
      <c r="C45" s="59" t="s">
        <v>16</v>
      </c>
      <c r="D45" s="60"/>
      <c r="E45" s="60"/>
      <c r="F45" s="60"/>
      <c r="G45" s="60"/>
      <c r="H45" s="60"/>
      <c r="I45" s="60"/>
      <c r="J45" s="60"/>
      <c r="K45" s="60"/>
      <c r="L45" s="61" t="str">
        <f>K6</f>
        <v>Obec Hostouň, oprava ulice Kladenská</v>
      </c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2"/>
    </row>
    <row r="46" s="1" customFormat="1" ht="6.96" customHeight="1"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40"/>
    </row>
    <row r="47" s="1" customFormat="1" ht="12" customHeight="1">
      <c r="B47" s="35"/>
      <c r="C47" s="29" t="s">
        <v>20</v>
      </c>
      <c r="D47" s="36"/>
      <c r="E47" s="36"/>
      <c r="F47" s="36"/>
      <c r="G47" s="36"/>
      <c r="H47" s="36"/>
      <c r="I47" s="36"/>
      <c r="J47" s="36"/>
      <c r="K47" s="36"/>
      <c r="L47" s="63" t="str">
        <f>IF(K8="","",K8)</f>
        <v>k. ú. Hostouň u Prahy [645923]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22</v>
      </c>
      <c r="AJ47" s="36"/>
      <c r="AK47" s="36"/>
      <c r="AL47" s="36"/>
      <c r="AM47" s="64" t="str">
        <f>IF(AN8= "","",AN8)</f>
        <v>23. 1. 2019</v>
      </c>
      <c r="AN47" s="64"/>
      <c r="AO47" s="36"/>
      <c r="AP47" s="36"/>
      <c r="AQ47" s="36"/>
      <c r="AR47" s="40"/>
    </row>
    <row r="48" s="1" customFormat="1" ht="6.96" customHeight="1"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40"/>
    </row>
    <row r="49" s="1" customFormat="1" ht="13.65" customHeight="1">
      <c r="B49" s="35"/>
      <c r="C49" s="29" t="s">
        <v>24</v>
      </c>
      <c r="D49" s="36"/>
      <c r="E49" s="36"/>
      <c r="F49" s="36"/>
      <c r="G49" s="36"/>
      <c r="H49" s="36"/>
      <c r="I49" s="36"/>
      <c r="J49" s="36"/>
      <c r="K49" s="36"/>
      <c r="L49" s="36" t="str">
        <f>IF(E11= "","",E11)</f>
        <v>Obec Hostouň u Prahy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30</v>
      </c>
      <c r="AJ49" s="36"/>
      <c r="AK49" s="36"/>
      <c r="AL49" s="36"/>
      <c r="AM49" s="65" t="str">
        <f>IF(E17="","",E17)</f>
        <v>Ing. Petr Peštál</v>
      </c>
      <c r="AN49" s="36"/>
      <c r="AO49" s="36"/>
      <c r="AP49" s="36"/>
      <c r="AQ49" s="36"/>
      <c r="AR49" s="40"/>
      <c r="AS49" s="66" t="s">
        <v>50</v>
      </c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9"/>
    </row>
    <row r="50" s="1" customFormat="1" ht="13.65" customHeight="1">
      <c r="B50" s="35"/>
      <c r="C50" s="29" t="s">
        <v>28</v>
      </c>
      <c r="D50" s="36"/>
      <c r="E50" s="36"/>
      <c r="F50" s="36"/>
      <c r="G50" s="36"/>
      <c r="H50" s="36"/>
      <c r="I50" s="36"/>
      <c r="J50" s="36"/>
      <c r="K50" s="36"/>
      <c r="L50" s="36" t="str">
        <f>IF(E14= 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33</v>
      </c>
      <c r="AJ50" s="36"/>
      <c r="AK50" s="36"/>
      <c r="AL50" s="36"/>
      <c r="AM50" s="65" t="str">
        <f>IF(E20="","",E20)</f>
        <v xml:space="preserve"> </v>
      </c>
      <c r="AN50" s="36"/>
      <c r="AO50" s="36"/>
      <c r="AP50" s="36"/>
      <c r="AQ50" s="36"/>
      <c r="AR50" s="40"/>
      <c r="AS50" s="70"/>
      <c r="AT50" s="71"/>
      <c r="AU50" s="72"/>
      <c r="AV50" s="72"/>
      <c r="AW50" s="72"/>
      <c r="AX50" s="72"/>
      <c r="AY50" s="72"/>
      <c r="AZ50" s="72"/>
      <c r="BA50" s="72"/>
      <c r="BB50" s="72"/>
      <c r="BC50" s="72"/>
      <c r="BD50" s="73"/>
    </row>
    <row r="51" s="1" customFormat="1" ht="10.8" customHeight="1"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40"/>
      <c r="AS51" s="74"/>
      <c r="AT51" s="75"/>
      <c r="AU51" s="76"/>
      <c r="AV51" s="76"/>
      <c r="AW51" s="76"/>
      <c r="AX51" s="76"/>
      <c r="AY51" s="76"/>
      <c r="AZ51" s="76"/>
      <c r="BA51" s="76"/>
      <c r="BB51" s="76"/>
      <c r="BC51" s="76"/>
      <c r="BD51" s="77"/>
    </row>
    <row r="52" s="1" customFormat="1" ht="29.28" customHeight="1">
      <c r="B52" s="35"/>
      <c r="C52" s="78" t="s">
        <v>51</v>
      </c>
      <c r="D52" s="79"/>
      <c r="E52" s="79"/>
      <c r="F52" s="79"/>
      <c r="G52" s="79"/>
      <c r="H52" s="80"/>
      <c r="I52" s="81" t="s">
        <v>52</v>
      </c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82" t="s">
        <v>53</v>
      </c>
      <c r="AH52" s="79"/>
      <c r="AI52" s="79"/>
      <c r="AJ52" s="79"/>
      <c r="AK52" s="79"/>
      <c r="AL52" s="79"/>
      <c r="AM52" s="79"/>
      <c r="AN52" s="81" t="s">
        <v>54</v>
      </c>
      <c r="AO52" s="79"/>
      <c r="AP52" s="83"/>
      <c r="AQ52" s="84" t="s">
        <v>55</v>
      </c>
      <c r="AR52" s="40"/>
      <c r="AS52" s="85" t="s">
        <v>56</v>
      </c>
      <c r="AT52" s="86" t="s">
        <v>57</v>
      </c>
      <c r="AU52" s="86" t="s">
        <v>58</v>
      </c>
      <c r="AV52" s="86" t="s">
        <v>59</v>
      </c>
      <c r="AW52" s="86" t="s">
        <v>60</v>
      </c>
      <c r="AX52" s="86" t="s">
        <v>61</v>
      </c>
      <c r="AY52" s="86" t="s">
        <v>62</v>
      </c>
      <c r="AZ52" s="86" t="s">
        <v>63</v>
      </c>
      <c r="BA52" s="86" t="s">
        <v>64</v>
      </c>
      <c r="BB52" s="86" t="s">
        <v>65</v>
      </c>
      <c r="BC52" s="86" t="s">
        <v>66</v>
      </c>
      <c r="BD52" s="87" t="s">
        <v>67</v>
      </c>
    </row>
    <row r="53" s="1" customFormat="1" ht="10.8" customHeight="1"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40"/>
      <c r="AS53" s="88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90"/>
    </row>
    <row r="54" s="4" customFormat="1" ht="32.4" customHeight="1">
      <c r="B54" s="91"/>
      <c r="C54" s="92" t="s">
        <v>68</v>
      </c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4">
        <f>ROUND(SUM(AG55:AG58),2)</f>
        <v>0</v>
      </c>
      <c r="AH54" s="94"/>
      <c r="AI54" s="94"/>
      <c r="AJ54" s="94"/>
      <c r="AK54" s="94"/>
      <c r="AL54" s="94"/>
      <c r="AM54" s="94"/>
      <c r="AN54" s="95">
        <f>SUM(AG54,AT54)</f>
        <v>0</v>
      </c>
      <c r="AO54" s="95"/>
      <c r="AP54" s="95"/>
      <c r="AQ54" s="96" t="s">
        <v>1</v>
      </c>
      <c r="AR54" s="97"/>
      <c r="AS54" s="98">
        <f>ROUND(SUM(AS55:AS58),2)</f>
        <v>0</v>
      </c>
      <c r="AT54" s="99">
        <f>ROUND(SUM(AV54:AW54),2)</f>
        <v>0</v>
      </c>
      <c r="AU54" s="100">
        <f>ROUND(SUM(AU55:AU58),5)</f>
        <v>0</v>
      </c>
      <c r="AV54" s="99">
        <f>ROUND(AZ54*L29,2)</f>
        <v>0</v>
      </c>
      <c r="AW54" s="99">
        <f>ROUND(BA54*L30,2)</f>
        <v>0</v>
      </c>
      <c r="AX54" s="99">
        <f>ROUND(BB54*L29,2)</f>
        <v>0</v>
      </c>
      <c r="AY54" s="99">
        <f>ROUND(BC54*L30,2)</f>
        <v>0</v>
      </c>
      <c r="AZ54" s="99">
        <f>ROUND(SUM(AZ55:AZ58),2)</f>
        <v>0</v>
      </c>
      <c r="BA54" s="99">
        <f>ROUND(SUM(BA55:BA58),2)</f>
        <v>0</v>
      </c>
      <c r="BB54" s="99">
        <f>ROUND(SUM(BB55:BB58),2)</f>
        <v>0</v>
      </c>
      <c r="BC54" s="99">
        <f>ROUND(SUM(BC55:BC58),2)</f>
        <v>0</v>
      </c>
      <c r="BD54" s="101">
        <f>ROUND(SUM(BD55:BD58),2)</f>
        <v>0</v>
      </c>
      <c r="BS54" s="102" t="s">
        <v>69</v>
      </c>
      <c r="BT54" s="102" t="s">
        <v>70</v>
      </c>
      <c r="BU54" s="103" t="s">
        <v>71</v>
      </c>
      <c r="BV54" s="102" t="s">
        <v>72</v>
      </c>
      <c r="BW54" s="102" t="s">
        <v>5</v>
      </c>
      <c r="BX54" s="102" t="s">
        <v>73</v>
      </c>
      <c r="CL54" s="102" t="s">
        <v>1</v>
      </c>
    </row>
    <row r="55" s="5" customFormat="1" ht="16.5" customHeight="1">
      <c r="A55" s="104" t="s">
        <v>74</v>
      </c>
      <c r="B55" s="105"/>
      <c r="C55" s="106"/>
      <c r="D55" s="107" t="s">
        <v>75</v>
      </c>
      <c r="E55" s="107"/>
      <c r="F55" s="107"/>
      <c r="G55" s="107"/>
      <c r="H55" s="107"/>
      <c r="I55" s="108"/>
      <c r="J55" s="107" t="s">
        <v>76</v>
      </c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9">
        <f>'SO 101 - Oprava ulice Kla...'!J30</f>
        <v>0</v>
      </c>
      <c r="AH55" s="108"/>
      <c r="AI55" s="108"/>
      <c r="AJ55" s="108"/>
      <c r="AK55" s="108"/>
      <c r="AL55" s="108"/>
      <c r="AM55" s="108"/>
      <c r="AN55" s="109">
        <f>SUM(AG55,AT55)</f>
        <v>0</v>
      </c>
      <c r="AO55" s="108"/>
      <c r="AP55" s="108"/>
      <c r="AQ55" s="110" t="s">
        <v>77</v>
      </c>
      <c r="AR55" s="111"/>
      <c r="AS55" s="112">
        <v>0</v>
      </c>
      <c r="AT55" s="113">
        <f>ROUND(SUM(AV55:AW55),2)</f>
        <v>0</v>
      </c>
      <c r="AU55" s="114">
        <f>'SO 101 - Oprava ulice Kla...'!P87</f>
        <v>0</v>
      </c>
      <c r="AV55" s="113">
        <f>'SO 101 - Oprava ulice Kla...'!J33</f>
        <v>0</v>
      </c>
      <c r="AW55" s="113">
        <f>'SO 101 - Oprava ulice Kla...'!J34</f>
        <v>0</v>
      </c>
      <c r="AX55" s="113">
        <f>'SO 101 - Oprava ulice Kla...'!J35</f>
        <v>0</v>
      </c>
      <c r="AY55" s="113">
        <f>'SO 101 - Oprava ulice Kla...'!J36</f>
        <v>0</v>
      </c>
      <c r="AZ55" s="113">
        <f>'SO 101 - Oprava ulice Kla...'!F33</f>
        <v>0</v>
      </c>
      <c r="BA55" s="113">
        <f>'SO 101 - Oprava ulice Kla...'!F34</f>
        <v>0</v>
      </c>
      <c r="BB55" s="113">
        <f>'SO 101 - Oprava ulice Kla...'!F35</f>
        <v>0</v>
      </c>
      <c r="BC55" s="113">
        <f>'SO 101 - Oprava ulice Kla...'!F36</f>
        <v>0</v>
      </c>
      <c r="BD55" s="115">
        <f>'SO 101 - Oprava ulice Kla...'!F37</f>
        <v>0</v>
      </c>
      <c r="BT55" s="116" t="s">
        <v>78</v>
      </c>
      <c r="BV55" s="116" t="s">
        <v>72</v>
      </c>
      <c r="BW55" s="116" t="s">
        <v>79</v>
      </c>
      <c r="BX55" s="116" t="s">
        <v>5</v>
      </c>
      <c r="CL55" s="116" t="s">
        <v>1</v>
      </c>
      <c r="CM55" s="116" t="s">
        <v>80</v>
      </c>
    </row>
    <row r="56" s="5" customFormat="1" ht="16.5" customHeight="1">
      <c r="A56" s="104" t="s">
        <v>74</v>
      </c>
      <c r="B56" s="105"/>
      <c r="C56" s="106"/>
      <c r="D56" s="107" t="s">
        <v>81</v>
      </c>
      <c r="E56" s="107"/>
      <c r="F56" s="107"/>
      <c r="G56" s="107"/>
      <c r="H56" s="107"/>
      <c r="I56" s="108"/>
      <c r="J56" s="107" t="s">
        <v>82</v>
      </c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9">
        <f>'SO 180 - Dopravně inženýr...'!J30</f>
        <v>0</v>
      </c>
      <c r="AH56" s="108"/>
      <c r="AI56" s="108"/>
      <c r="AJ56" s="108"/>
      <c r="AK56" s="108"/>
      <c r="AL56" s="108"/>
      <c r="AM56" s="108"/>
      <c r="AN56" s="109">
        <f>SUM(AG56,AT56)</f>
        <v>0</v>
      </c>
      <c r="AO56" s="108"/>
      <c r="AP56" s="108"/>
      <c r="AQ56" s="110" t="s">
        <v>77</v>
      </c>
      <c r="AR56" s="111"/>
      <c r="AS56" s="112">
        <v>0</v>
      </c>
      <c r="AT56" s="113">
        <f>ROUND(SUM(AV56:AW56),2)</f>
        <v>0</v>
      </c>
      <c r="AU56" s="114">
        <f>'SO 180 - Dopravně inženýr...'!P86</f>
        <v>0</v>
      </c>
      <c r="AV56" s="113">
        <f>'SO 180 - Dopravně inženýr...'!J33</f>
        <v>0</v>
      </c>
      <c r="AW56" s="113">
        <f>'SO 180 - Dopravně inženýr...'!J34</f>
        <v>0</v>
      </c>
      <c r="AX56" s="113">
        <f>'SO 180 - Dopravně inženýr...'!J35</f>
        <v>0</v>
      </c>
      <c r="AY56" s="113">
        <f>'SO 180 - Dopravně inženýr...'!J36</f>
        <v>0</v>
      </c>
      <c r="AZ56" s="113">
        <f>'SO 180 - Dopravně inženýr...'!F33</f>
        <v>0</v>
      </c>
      <c r="BA56" s="113">
        <f>'SO 180 - Dopravně inženýr...'!F34</f>
        <v>0</v>
      </c>
      <c r="BB56" s="113">
        <f>'SO 180 - Dopravně inženýr...'!F35</f>
        <v>0</v>
      </c>
      <c r="BC56" s="113">
        <f>'SO 180 - Dopravně inženýr...'!F36</f>
        <v>0</v>
      </c>
      <c r="BD56" s="115">
        <f>'SO 180 - Dopravně inženýr...'!F37</f>
        <v>0</v>
      </c>
      <c r="BT56" s="116" t="s">
        <v>78</v>
      </c>
      <c r="BV56" s="116" t="s">
        <v>72</v>
      </c>
      <c r="BW56" s="116" t="s">
        <v>83</v>
      </c>
      <c r="BX56" s="116" t="s">
        <v>5</v>
      </c>
      <c r="CL56" s="116" t="s">
        <v>1</v>
      </c>
      <c r="CM56" s="116" t="s">
        <v>80</v>
      </c>
    </row>
    <row r="57" s="5" customFormat="1" ht="16.5" customHeight="1">
      <c r="A57" s="104" t="s">
        <v>74</v>
      </c>
      <c r="B57" s="105"/>
      <c r="C57" s="106"/>
      <c r="D57" s="107" t="s">
        <v>84</v>
      </c>
      <c r="E57" s="107"/>
      <c r="F57" s="107"/>
      <c r="G57" s="107"/>
      <c r="H57" s="107"/>
      <c r="I57" s="108"/>
      <c r="J57" s="107" t="s">
        <v>85</v>
      </c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9">
        <f>'SO 190 - Stálé dopravní z...'!J30</f>
        <v>0</v>
      </c>
      <c r="AH57" s="108"/>
      <c r="AI57" s="108"/>
      <c r="AJ57" s="108"/>
      <c r="AK57" s="108"/>
      <c r="AL57" s="108"/>
      <c r="AM57" s="108"/>
      <c r="AN57" s="109">
        <f>SUM(AG57,AT57)</f>
        <v>0</v>
      </c>
      <c r="AO57" s="108"/>
      <c r="AP57" s="108"/>
      <c r="AQ57" s="110" t="s">
        <v>77</v>
      </c>
      <c r="AR57" s="111"/>
      <c r="AS57" s="112">
        <v>0</v>
      </c>
      <c r="AT57" s="113">
        <f>ROUND(SUM(AV57:AW57),2)</f>
        <v>0</v>
      </c>
      <c r="AU57" s="114">
        <f>'SO 190 - Stálé dopravní z...'!P82</f>
        <v>0</v>
      </c>
      <c r="AV57" s="113">
        <f>'SO 190 - Stálé dopravní z...'!J33</f>
        <v>0</v>
      </c>
      <c r="AW57" s="113">
        <f>'SO 190 - Stálé dopravní z...'!J34</f>
        <v>0</v>
      </c>
      <c r="AX57" s="113">
        <f>'SO 190 - Stálé dopravní z...'!J35</f>
        <v>0</v>
      </c>
      <c r="AY57" s="113">
        <f>'SO 190 - Stálé dopravní z...'!J36</f>
        <v>0</v>
      </c>
      <c r="AZ57" s="113">
        <f>'SO 190 - Stálé dopravní z...'!F33</f>
        <v>0</v>
      </c>
      <c r="BA57" s="113">
        <f>'SO 190 - Stálé dopravní z...'!F34</f>
        <v>0</v>
      </c>
      <c r="BB57" s="113">
        <f>'SO 190 - Stálé dopravní z...'!F35</f>
        <v>0</v>
      </c>
      <c r="BC57" s="113">
        <f>'SO 190 - Stálé dopravní z...'!F36</f>
        <v>0</v>
      </c>
      <c r="BD57" s="115">
        <f>'SO 190 - Stálé dopravní z...'!F37</f>
        <v>0</v>
      </c>
      <c r="BT57" s="116" t="s">
        <v>78</v>
      </c>
      <c r="BV57" s="116" t="s">
        <v>72</v>
      </c>
      <c r="BW57" s="116" t="s">
        <v>86</v>
      </c>
      <c r="BX57" s="116" t="s">
        <v>5</v>
      </c>
      <c r="CL57" s="116" t="s">
        <v>1</v>
      </c>
      <c r="CM57" s="116" t="s">
        <v>80</v>
      </c>
    </row>
    <row r="58" s="5" customFormat="1" ht="16.5" customHeight="1">
      <c r="A58" s="104" t="s">
        <v>74</v>
      </c>
      <c r="B58" s="105"/>
      <c r="C58" s="106"/>
      <c r="D58" s="107" t="s">
        <v>87</v>
      </c>
      <c r="E58" s="107"/>
      <c r="F58" s="107"/>
      <c r="G58" s="107"/>
      <c r="H58" s="107"/>
      <c r="I58" s="108"/>
      <c r="J58" s="107" t="s">
        <v>88</v>
      </c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9">
        <f>'VON - Vedlejší a ostatní ...'!J30</f>
        <v>0</v>
      </c>
      <c r="AH58" s="108"/>
      <c r="AI58" s="108"/>
      <c r="AJ58" s="108"/>
      <c r="AK58" s="108"/>
      <c r="AL58" s="108"/>
      <c r="AM58" s="108"/>
      <c r="AN58" s="109">
        <f>SUM(AG58,AT58)</f>
        <v>0</v>
      </c>
      <c r="AO58" s="108"/>
      <c r="AP58" s="108"/>
      <c r="AQ58" s="110" t="s">
        <v>87</v>
      </c>
      <c r="AR58" s="111"/>
      <c r="AS58" s="117">
        <v>0</v>
      </c>
      <c r="AT58" s="118">
        <f>ROUND(SUM(AV58:AW58),2)</f>
        <v>0</v>
      </c>
      <c r="AU58" s="119">
        <f>'VON - Vedlejší a ostatní ...'!P84</f>
        <v>0</v>
      </c>
      <c r="AV58" s="118">
        <f>'VON - Vedlejší a ostatní ...'!J33</f>
        <v>0</v>
      </c>
      <c r="AW58" s="118">
        <f>'VON - Vedlejší a ostatní ...'!J34</f>
        <v>0</v>
      </c>
      <c r="AX58" s="118">
        <f>'VON - Vedlejší a ostatní ...'!J35</f>
        <v>0</v>
      </c>
      <c r="AY58" s="118">
        <f>'VON - Vedlejší a ostatní ...'!J36</f>
        <v>0</v>
      </c>
      <c r="AZ58" s="118">
        <f>'VON - Vedlejší a ostatní ...'!F33</f>
        <v>0</v>
      </c>
      <c r="BA58" s="118">
        <f>'VON - Vedlejší a ostatní ...'!F34</f>
        <v>0</v>
      </c>
      <c r="BB58" s="118">
        <f>'VON - Vedlejší a ostatní ...'!F35</f>
        <v>0</v>
      </c>
      <c r="BC58" s="118">
        <f>'VON - Vedlejší a ostatní ...'!F36</f>
        <v>0</v>
      </c>
      <c r="BD58" s="120">
        <f>'VON - Vedlejší a ostatní ...'!F37</f>
        <v>0</v>
      </c>
      <c r="BT58" s="116" t="s">
        <v>78</v>
      </c>
      <c r="BV58" s="116" t="s">
        <v>72</v>
      </c>
      <c r="BW58" s="116" t="s">
        <v>89</v>
      </c>
      <c r="BX58" s="116" t="s">
        <v>5</v>
      </c>
      <c r="CL58" s="116" t="s">
        <v>1</v>
      </c>
      <c r="CM58" s="116" t="s">
        <v>80</v>
      </c>
    </row>
    <row r="59" s="1" customFormat="1" ht="30" customHeight="1">
      <c r="B59" s="35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40"/>
    </row>
    <row r="60" s="1" customFormat="1" ht="6.96" customHeight="1">
      <c r="B60" s="54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40"/>
    </row>
  </sheetData>
  <sheetProtection sheet="1" formatColumns="0" formatRows="0" objects="1" scenarios="1" spinCount="100000" saltValue="iBNcVJZ2HRtTGe6u+VKl8CyMf/9c9T1vG+w0cqWAQ/gfe/tqm5M6+ySfVfiRC8F+xpEEqSUFmONkteHHKXvSQA==" hashValue="fbY9xYqgEGzQyepJ2K+oJlP3xKJMQrsbkMJG0a7y1a8s4aZ2gnPdsWtYQYw+92wAlo/mFiKLKkp3vIdFOESsUA==" algorithmName="SHA-512" password="CC35"/>
  <mergeCells count="54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N58:AP58"/>
    <mergeCell ref="AG58:AM58"/>
    <mergeCell ref="AG54:AM54"/>
    <mergeCell ref="AN54:AP54"/>
    <mergeCell ref="C52:G52"/>
    <mergeCell ref="I52:AF52"/>
    <mergeCell ref="D55:H55"/>
    <mergeCell ref="J55:AF55"/>
    <mergeCell ref="D56:H56"/>
    <mergeCell ref="J56:AF56"/>
    <mergeCell ref="D57:H57"/>
    <mergeCell ref="J57:AF57"/>
    <mergeCell ref="D58:H58"/>
    <mergeCell ref="J58:AF58"/>
  </mergeCells>
  <hyperlinks>
    <hyperlink ref="A55" location="'SO 101 - Oprava ulice Kla...'!C2" display="/"/>
    <hyperlink ref="A56" location="'SO 180 - Dopravně inženýr...'!C2" display="/"/>
    <hyperlink ref="A57" location="'SO 190 - Stálé dopravní z...'!C2" display="/"/>
    <hyperlink ref="A58" location="'VON - Vedlejší a ostatní 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21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4.17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4" t="s">
        <v>79</v>
      </c>
    </row>
    <row r="3" ht="6.96" customHeight="1">
      <c r="B3" s="122"/>
      <c r="C3" s="123"/>
      <c r="D3" s="123"/>
      <c r="E3" s="123"/>
      <c r="F3" s="123"/>
      <c r="G3" s="123"/>
      <c r="H3" s="123"/>
      <c r="I3" s="124"/>
      <c r="J3" s="123"/>
      <c r="K3" s="123"/>
      <c r="L3" s="17"/>
      <c r="AT3" s="14" t="s">
        <v>80</v>
      </c>
    </row>
    <row r="4" ht="24.96" customHeight="1">
      <c r="B4" s="17"/>
      <c r="D4" s="125" t="s">
        <v>90</v>
      </c>
      <c r="L4" s="17"/>
      <c r="M4" s="21" t="s">
        <v>10</v>
      </c>
      <c r="AT4" s="14" t="s">
        <v>4</v>
      </c>
    </row>
    <row r="5" ht="6.96" customHeight="1">
      <c r="B5" s="17"/>
      <c r="L5" s="17"/>
    </row>
    <row r="6" ht="12" customHeight="1">
      <c r="B6" s="17"/>
      <c r="D6" s="126" t="s">
        <v>16</v>
      </c>
      <c r="L6" s="17"/>
    </row>
    <row r="7" ht="16.5" customHeight="1">
      <c r="B7" s="17"/>
      <c r="E7" s="127" t="str">
        <f>'Rekapitulace stavby'!K6</f>
        <v>Obec Hostouň, oprava ulice Kladenská</v>
      </c>
      <c r="F7" s="126"/>
      <c r="G7" s="126"/>
      <c r="H7" s="126"/>
      <c r="L7" s="17"/>
    </row>
    <row r="8" s="1" customFormat="1" ht="12" customHeight="1">
      <c r="B8" s="40"/>
      <c r="D8" s="126" t="s">
        <v>91</v>
      </c>
      <c r="I8" s="128"/>
      <c r="L8" s="40"/>
    </row>
    <row r="9" s="1" customFormat="1" ht="36.96" customHeight="1">
      <c r="B9" s="40"/>
      <c r="E9" s="129" t="s">
        <v>92</v>
      </c>
      <c r="F9" s="1"/>
      <c r="G9" s="1"/>
      <c r="H9" s="1"/>
      <c r="I9" s="128"/>
      <c r="L9" s="40"/>
    </row>
    <row r="10" s="1" customFormat="1">
      <c r="B10" s="40"/>
      <c r="I10" s="128"/>
      <c r="L10" s="40"/>
    </row>
    <row r="11" s="1" customFormat="1" ht="12" customHeight="1">
      <c r="B11" s="40"/>
      <c r="D11" s="126" t="s">
        <v>18</v>
      </c>
      <c r="F11" s="14" t="s">
        <v>1</v>
      </c>
      <c r="I11" s="130" t="s">
        <v>19</v>
      </c>
      <c r="J11" s="14" t="s">
        <v>1</v>
      </c>
      <c r="L11" s="40"/>
    </row>
    <row r="12" s="1" customFormat="1" ht="12" customHeight="1">
      <c r="B12" s="40"/>
      <c r="D12" s="126" t="s">
        <v>20</v>
      </c>
      <c r="F12" s="14" t="s">
        <v>21</v>
      </c>
      <c r="I12" s="130" t="s">
        <v>22</v>
      </c>
      <c r="J12" s="131" t="str">
        <f>'Rekapitulace stavby'!AN8</f>
        <v>23. 1. 2019</v>
      </c>
      <c r="L12" s="40"/>
    </row>
    <row r="13" s="1" customFormat="1" ht="10.8" customHeight="1">
      <c r="B13" s="40"/>
      <c r="I13" s="128"/>
      <c r="L13" s="40"/>
    </row>
    <row r="14" s="1" customFormat="1" ht="12" customHeight="1">
      <c r="B14" s="40"/>
      <c r="D14" s="126" t="s">
        <v>24</v>
      </c>
      <c r="I14" s="130" t="s">
        <v>25</v>
      </c>
      <c r="J14" s="14" t="s">
        <v>1</v>
      </c>
      <c r="L14" s="40"/>
    </row>
    <row r="15" s="1" customFormat="1" ht="18" customHeight="1">
      <c r="B15" s="40"/>
      <c r="E15" s="14" t="s">
        <v>26</v>
      </c>
      <c r="I15" s="130" t="s">
        <v>27</v>
      </c>
      <c r="J15" s="14" t="s">
        <v>1</v>
      </c>
      <c r="L15" s="40"/>
    </row>
    <row r="16" s="1" customFormat="1" ht="6.96" customHeight="1">
      <c r="B16" s="40"/>
      <c r="I16" s="128"/>
      <c r="L16" s="40"/>
    </row>
    <row r="17" s="1" customFormat="1" ht="12" customHeight="1">
      <c r="B17" s="40"/>
      <c r="D17" s="126" t="s">
        <v>28</v>
      </c>
      <c r="I17" s="130" t="s">
        <v>25</v>
      </c>
      <c r="J17" s="30" t="str">
        <f>'Rekapitulace stavby'!AN13</f>
        <v>Vyplň údaj</v>
      </c>
      <c r="L17" s="40"/>
    </row>
    <row r="18" s="1" customFormat="1" ht="18" customHeight="1">
      <c r="B18" s="40"/>
      <c r="E18" s="30" t="str">
        <f>'Rekapitulace stavby'!E14</f>
        <v>Vyplň údaj</v>
      </c>
      <c r="F18" s="14"/>
      <c r="G18" s="14"/>
      <c r="H18" s="14"/>
      <c r="I18" s="130" t="s">
        <v>27</v>
      </c>
      <c r="J18" s="30" t="str">
        <f>'Rekapitulace stavby'!AN14</f>
        <v>Vyplň údaj</v>
      </c>
      <c r="L18" s="40"/>
    </row>
    <row r="19" s="1" customFormat="1" ht="6.96" customHeight="1">
      <c r="B19" s="40"/>
      <c r="I19" s="128"/>
      <c r="L19" s="40"/>
    </row>
    <row r="20" s="1" customFormat="1" ht="12" customHeight="1">
      <c r="B20" s="40"/>
      <c r="D20" s="126" t="s">
        <v>30</v>
      </c>
      <c r="I20" s="130" t="s">
        <v>25</v>
      </c>
      <c r="J20" s="14" t="s">
        <v>1</v>
      </c>
      <c r="L20" s="40"/>
    </row>
    <row r="21" s="1" customFormat="1" ht="18" customHeight="1">
      <c r="B21" s="40"/>
      <c r="E21" s="14" t="s">
        <v>31</v>
      </c>
      <c r="I21" s="130" t="s">
        <v>27</v>
      </c>
      <c r="J21" s="14" t="s">
        <v>1</v>
      </c>
      <c r="L21" s="40"/>
    </row>
    <row r="22" s="1" customFormat="1" ht="6.96" customHeight="1">
      <c r="B22" s="40"/>
      <c r="I22" s="128"/>
      <c r="L22" s="40"/>
    </row>
    <row r="23" s="1" customFormat="1" ht="12" customHeight="1">
      <c r="B23" s="40"/>
      <c r="D23" s="126" t="s">
        <v>33</v>
      </c>
      <c r="I23" s="130" t="s">
        <v>25</v>
      </c>
      <c r="J23" s="14" t="str">
        <f>IF('Rekapitulace stavby'!AN19="","",'Rekapitulace stavby'!AN19)</f>
        <v/>
      </c>
      <c r="L23" s="40"/>
    </row>
    <row r="24" s="1" customFormat="1" ht="18" customHeight="1">
      <c r="B24" s="40"/>
      <c r="E24" s="14" t="str">
        <f>IF('Rekapitulace stavby'!E20="","",'Rekapitulace stavby'!E20)</f>
        <v xml:space="preserve"> </v>
      </c>
      <c r="I24" s="130" t="s">
        <v>27</v>
      </c>
      <c r="J24" s="14" t="str">
        <f>IF('Rekapitulace stavby'!AN20="","",'Rekapitulace stavby'!AN20)</f>
        <v/>
      </c>
      <c r="L24" s="40"/>
    </row>
    <row r="25" s="1" customFormat="1" ht="6.96" customHeight="1">
      <c r="B25" s="40"/>
      <c r="I25" s="128"/>
      <c r="L25" s="40"/>
    </row>
    <row r="26" s="1" customFormat="1" ht="12" customHeight="1">
      <c r="B26" s="40"/>
      <c r="D26" s="126" t="s">
        <v>35</v>
      </c>
      <c r="I26" s="128"/>
      <c r="L26" s="40"/>
    </row>
    <row r="27" s="6" customFormat="1" ht="22.5" customHeight="1">
      <c r="B27" s="132"/>
      <c r="E27" s="133" t="s">
        <v>93</v>
      </c>
      <c r="F27" s="133"/>
      <c r="G27" s="133"/>
      <c r="H27" s="133"/>
      <c r="I27" s="134"/>
      <c r="L27" s="132"/>
    </row>
    <row r="28" s="1" customFormat="1" ht="6.96" customHeight="1">
      <c r="B28" s="40"/>
      <c r="I28" s="128"/>
      <c r="L28" s="40"/>
    </row>
    <row r="29" s="1" customFormat="1" ht="6.96" customHeight="1">
      <c r="B29" s="40"/>
      <c r="D29" s="68"/>
      <c r="E29" s="68"/>
      <c r="F29" s="68"/>
      <c r="G29" s="68"/>
      <c r="H29" s="68"/>
      <c r="I29" s="135"/>
      <c r="J29" s="68"/>
      <c r="K29" s="68"/>
      <c r="L29" s="40"/>
    </row>
    <row r="30" s="1" customFormat="1" ht="25.44" customHeight="1">
      <c r="B30" s="40"/>
      <c r="D30" s="136" t="s">
        <v>36</v>
      </c>
      <c r="I30" s="128"/>
      <c r="J30" s="137">
        <f>ROUND(J87, 2)</f>
        <v>0</v>
      </c>
      <c r="L30" s="40"/>
    </row>
    <row r="31" s="1" customFormat="1" ht="6.96" customHeight="1">
      <c r="B31" s="40"/>
      <c r="D31" s="68"/>
      <c r="E31" s="68"/>
      <c r="F31" s="68"/>
      <c r="G31" s="68"/>
      <c r="H31" s="68"/>
      <c r="I31" s="135"/>
      <c r="J31" s="68"/>
      <c r="K31" s="68"/>
      <c r="L31" s="40"/>
    </row>
    <row r="32" s="1" customFormat="1" ht="14.4" customHeight="1">
      <c r="B32" s="40"/>
      <c r="F32" s="138" t="s">
        <v>38</v>
      </c>
      <c r="I32" s="139" t="s">
        <v>37</v>
      </c>
      <c r="J32" s="138" t="s">
        <v>39</v>
      </c>
      <c r="L32" s="40"/>
    </row>
    <row r="33" s="1" customFormat="1" ht="14.4" customHeight="1">
      <c r="B33" s="40"/>
      <c r="D33" s="126" t="s">
        <v>40</v>
      </c>
      <c r="E33" s="126" t="s">
        <v>41</v>
      </c>
      <c r="F33" s="140">
        <f>ROUND((SUM(BE87:BE316)),  2)</f>
        <v>0</v>
      </c>
      <c r="I33" s="141">
        <v>0.20999999999999999</v>
      </c>
      <c r="J33" s="140">
        <f>ROUND(((SUM(BE87:BE316))*I33),  2)</f>
        <v>0</v>
      </c>
      <c r="L33" s="40"/>
    </row>
    <row r="34" s="1" customFormat="1" ht="14.4" customHeight="1">
      <c r="B34" s="40"/>
      <c r="E34" s="126" t="s">
        <v>42</v>
      </c>
      <c r="F34" s="140">
        <f>ROUND((SUM(BF87:BF316)),  2)</f>
        <v>0</v>
      </c>
      <c r="I34" s="141">
        <v>0.14999999999999999</v>
      </c>
      <c r="J34" s="140">
        <f>ROUND(((SUM(BF87:BF316))*I34),  2)</f>
        <v>0</v>
      </c>
      <c r="L34" s="40"/>
    </row>
    <row r="35" hidden="1" s="1" customFormat="1" ht="14.4" customHeight="1">
      <c r="B35" s="40"/>
      <c r="E35" s="126" t="s">
        <v>43</v>
      </c>
      <c r="F35" s="140">
        <f>ROUND((SUM(BG87:BG316)),  2)</f>
        <v>0</v>
      </c>
      <c r="I35" s="141">
        <v>0.20999999999999999</v>
      </c>
      <c r="J35" s="140">
        <f>0</f>
        <v>0</v>
      </c>
      <c r="L35" s="40"/>
    </row>
    <row r="36" hidden="1" s="1" customFormat="1" ht="14.4" customHeight="1">
      <c r="B36" s="40"/>
      <c r="E36" s="126" t="s">
        <v>44</v>
      </c>
      <c r="F36" s="140">
        <f>ROUND((SUM(BH87:BH316)),  2)</f>
        <v>0</v>
      </c>
      <c r="I36" s="141">
        <v>0.14999999999999999</v>
      </c>
      <c r="J36" s="140">
        <f>0</f>
        <v>0</v>
      </c>
      <c r="L36" s="40"/>
    </row>
    <row r="37" hidden="1" s="1" customFormat="1" ht="14.4" customHeight="1">
      <c r="B37" s="40"/>
      <c r="E37" s="126" t="s">
        <v>45</v>
      </c>
      <c r="F37" s="140">
        <f>ROUND((SUM(BI87:BI316)),  2)</f>
        <v>0</v>
      </c>
      <c r="I37" s="141">
        <v>0</v>
      </c>
      <c r="J37" s="140">
        <f>0</f>
        <v>0</v>
      </c>
      <c r="L37" s="40"/>
    </row>
    <row r="38" s="1" customFormat="1" ht="6.96" customHeight="1">
      <c r="B38" s="40"/>
      <c r="I38" s="128"/>
      <c r="L38" s="40"/>
    </row>
    <row r="39" s="1" customFormat="1" ht="25.44" customHeight="1">
      <c r="B39" s="40"/>
      <c r="C39" s="142"/>
      <c r="D39" s="143" t="s">
        <v>46</v>
      </c>
      <c r="E39" s="144"/>
      <c r="F39" s="144"/>
      <c r="G39" s="145" t="s">
        <v>47</v>
      </c>
      <c r="H39" s="146" t="s">
        <v>48</v>
      </c>
      <c r="I39" s="147"/>
      <c r="J39" s="148">
        <f>SUM(J30:J37)</f>
        <v>0</v>
      </c>
      <c r="K39" s="149"/>
      <c r="L39" s="40"/>
    </row>
    <row r="40" s="1" customFormat="1" ht="14.4" customHeight="1">
      <c r="B40" s="150"/>
      <c r="C40" s="151"/>
      <c r="D40" s="151"/>
      <c r="E40" s="151"/>
      <c r="F40" s="151"/>
      <c r="G40" s="151"/>
      <c r="H40" s="151"/>
      <c r="I40" s="152"/>
      <c r="J40" s="151"/>
      <c r="K40" s="151"/>
      <c r="L40" s="40"/>
    </row>
    <row r="44" s="1" customFormat="1" ht="6.96" customHeight="1">
      <c r="B44" s="153"/>
      <c r="C44" s="154"/>
      <c r="D44" s="154"/>
      <c r="E44" s="154"/>
      <c r="F44" s="154"/>
      <c r="G44" s="154"/>
      <c r="H44" s="154"/>
      <c r="I44" s="155"/>
      <c r="J44" s="154"/>
      <c r="K44" s="154"/>
      <c r="L44" s="40"/>
    </row>
    <row r="45" s="1" customFormat="1" ht="24.96" customHeight="1">
      <c r="B45" s="35"/>
      <c r="C45" s="20" t="s">
        <v>94</v>
      </c>
      <c r="D45" s="36"/>
      <c r="E45" s="36"/>
      <c r="F45" s="36"/>
      <c r="G45" s="36"/>
      <c r="H45" s="36"/>
      <c r="I45" s="128"/>
      <c r="J45" s="36"/>
      <c r="K45" s="36"/>
      <c r="L45" s="40"/>
    </row>
    <row r="46" s="1" customFormat="1" ht="6.96" customHeight="1">
      <c r="B46" s="35"/>
      <c r="C46" s="36"/>
      <c r="D46" s="36"/>
      <c r="E46" s="36"/>
      <c r="F46" s="36"/>
      <c r="G46" s="36"/>
      <c r="H46" s="36"/>
      <c r="I46" s="128"/>
      <c r="J46" s="36"/>
      <c r="K46" s="36"/>
      <c r="L46" s="40"/>
    </row>
    <row r="47" s="1" customFormat="1" ht="12" customHeight="1">
      <c r="B47" s="35"/>
      <c r="C47" s="29" t="s">
        <v>16</v>
      </c>
      <c r="D47" s="36"/>
      <c r="E47" s="36"/>
      <c r="F47" s="36"/>
      <c r="G47" s="36"/>
      <c r="H47" s="36"/>
      <c r="I47" s="128"/>
      <c r="J47" s="36"/>
      <c r="K47" s="36"/>
      <c r="L47" s="40"/>
    </row>
    <row r="48" s="1" customFormat="1" ht="16.5" customHeight="1">
      <c r="B48" s="35"/>
      <c r="C48" s="36"/>
      <c r="D48" s="36"/>
      <c r="E48" s="156" t="str">
        <f>E7</f>
        <v>Obec Hostouň, oprava ulice Kladenská</v>
      </c>
      <c r="F48" s="29"/>
      <c r="G48" s="29"/>
      <c r="H48" s="29"/>
      <c r="I48" s="128"/>
      <c r="J48" s="36"/>
      <c r="K48" s="36"/>
      <c r="L48" s="40"/>
    </row>
    <row r="49" s="1" customFormat="1" ht="12" customHeight="1">
      <c r="B49" s="35"/>
      <c r="C49" s="29" t="s">
        <v>91</v>
      </c>
      <c r="D49" s="36"/>
      <c r="E49" s="36"/>
      <c r="F49" s="36"/>
      <c r="G49" s="36"/>
      <c r="H49" s="36"/>
      <c r="I49" s="128"/>
      <c r="J49" s="36"/>
      <c r="K49" s="36"/>
      <c r="L49" s="40"/>
    </row>
    <row r="50" s="1" customFormat="1" ht="16.5" customHeight="1">
      <c r="B50" s="35"/>
      <c r="C50" s="36"/>
      <c r="D50" s="36"/>
      <c r="E50" s="61" t="str">
        <f>E9</f>
        <v>SO 101 - Oprava ulice Kladenská</v>
      </c>
      <c r="F50" s="36"/>
      <c r="G50" s="36"/>
      <c r="H50" s="36"/>
      <c r="I50" s="128"/>
      <c r="J50" s="36"/>
      <c r="K50" s="36"/>
      <c r="L50" s="40"/>
    </row>
    <row r="51" s="1" customFormat="1" ht="6.96" customHeight="1">
      <c r="B51" s="35"/>
      <c r="C51" s="36"/>
      <c r="D51" s="36"/>
      <c r="E51" s="36"/>
      <c r="F51" s="36"/>
      <c r="G51" s="36"/>
      <c r="H51" s="36"/>
      <c r="I51" s="128"/>
      <c r="J51" s="36"/>
      <c r="K51" s="36"/>
      <c r="L51" s="40"/>
    </row>
    <row r="52" s="1" customFormat="1" ht="12" customHeight="1">
      <c r="B52" s="35"/>
      <c r="C52" s="29" t="s">
        <v>20</v>
      </c>
      <c r="D52" s="36"/>
      <c r="E52" s="36"/>
      <c r="F52" s="24" t="str">
        <f>F12</f>
        <v>k. ú. Hostouň u Prahy [645923]</v>
      </c>
      <c r="G52" s="36"/>
      <c r="H52" s="36"/>
      <c r="I52" s="130" t="s">
        <v>22</v>
      </c>
      <c r="J52" s="64" t="str">
        <f>IF(J12="","",J12)</f>
        <v>23. 1. 2019</v>
      </c>
      <c r="K52" s="36"/>
      <c r="L52" s="40"/>
    </row>
    <row r="53" s="1" customFormat="1" ht="6.96" customHeight="1">
      <c r="B53" s="35"/>
      <c r="C53" s="36"/>
      <c r="D53" s="36"/>
      <c r="E53" s="36"/>
      <c r="F53" s="36"/>
      <c r="G53" s="36"/>
      <c r="H53" s="36"/>
      <c r="I53" s="128"/>
      <c r="J53" s="36"/>
      <c r="K53" s="36"/>
      <c r="L53" s="40"/>
    </row>
    <row r="54" s="1" customFormat="1" ht="13.65" customHeight="1">
      <c r="B54" s="35"/>
      <c r="C54" s="29" t="s">
        <v>24</v>
      </c>
      <c r="D54" s="36"/>
      <c r="E54" s="36"/>
      <c r="F54" s="24" t="str">
        <f>E15</f>
        <v>Obec Hostouň u Prahy</v>
      </c>
      <c r="G54" s="36"/>
      <c r="H54" s="36"/>
      <c r="I54" s="130" t="s">
        <v>30</v>
      </c>
      <c r="J54" s="33" t="str">
        <f>E21</f>
        <v>Ing. Petr Peštál</v>
      </c>
      <c r="K54" s="36"/>
      <c r="L54" s="40"/>
    </row>
    <row r="55" s="1" customFormat="1" ht="13.65" customHeight="1">
      <c r="B55" s="35"/>
      <c r="C55" s="29" t="s">
        <v>28</v>
      </c>
      <c r="D55" s="36"/>
      <c r="E55" s="36"/>
      <c r="F55" s="24" t="str">
        <f>IF(E18="","",E18)</f>
        <v>Vyplň údaj</v>
      </c>
      <c r="G55" s="36"/>
      <c r="H55" s="36"/>
      <c r="I55" s="130" t="s">
        <v>33</v>
      </c>
      <c r="J55" s="33" t="str">
        <f>E24</f>
        <v xml:space="preserve"> </v>
      </c>
      <c r="K55" s="36"/>
      <c r="L55" s="40"/>
    </row>
    <row r="56" s="1" customFormat="1" ht="10.32" customHeight="1">
      <c r="B56" s="35"/>
      <c r="C56" s="36"/>
      <c r="D56" s="36"/>
      <c r="E56" s="36"/>
      <c r="F56" s="36"/>
      <c r="G56" s="36"/>
      <c r="H56" s="36"/>
      <c r="I56" s="128"/>
      <c r="J56" s="36"/>
      <c r="K56" s="36"/>
      <c r="L56" s="40"/>
    </row>
    <row r="57" s="1" customFormat="1" ht="29.28" customHeight="1">
      <c r="B57" s="35"/>
      <c r="C57" s="157" t="s">
        <v>95</v>
      </c>
      <c r="D57" s="158"/>
      <c r="E57" s="158"/>
      <c r="F57" s="158"/>
      <c r="G57" s="158"/>
      <c r="H57" s="158"/>
      <c r="I57" s="159"/>
      <c r="J57" s="160" t="s">
        <v>96</v>
      </c>
      <c r="K57" s="158"/>
      <c r="L57" s="40"/>
    </row>
    <row r="58" s="1" customFormat="1" ht="10.32" customHeight="1">
      <c r="B58" s="35"/>
      <c r="C58" s="36"/>
      <c r="D58" s="36"/>
      <c r="E58" s="36"/>
      <c r="F58" s="36"/>
      <c r="G58" s="36"/>
      <c r="H58" s="36"/>
      <c r="I58" s="128"/>
      <c r="J58" s="36"/>
      <c r="K58" s="36"/>
      <c r="L58" s="40"/>
    </row>
    <row r="59" s="1" customFormat="1" ht="22.8" customHeight="1">
      <c r="B59" s="35"/>
      <c r="C59" s="161" t="s">
        <v>97</v>
      </c>
      <c r="D59" s="36"/>
      <c r="E59" s="36"/>
      <c r="F59" s="36"/>
      <c r="G59" s="36"/>
      <c r="H59" s="36"/>
      <c r="I59" s="128"/>
      <c r="J59" s="95">
        <f>J87</f>
        <v>0</v>
      </c>
      <c r="K59" s="36"/>
      <c r="L59" s="40"/>
      <c r="AU59" s="14" t="s">
        <v>98</v>
      </c>
    </row>
    <row r="60" s="7" customFormat="1" ht="24.96" customHeight="1">
      <c r="B60" s="162"/>
      <c r="C60" s="163"/>
      <c r="D60" s="164" t="s">
        <v>99</v>
      </c>
      <c r="E60" s="165"/>
      <c r="F60" s="165"/>
      <c r="G60" s="165"/>
      <c r="H60" s="165"/>
      <c r="I60" s="166"/>
      <c r="J60" s="167">
        <f>J88</f>
        <v>0</v>
      </c>
      <c r="K60" s="163"/>
      <c r="L60" s="168"/>
    </row>
    <row r="61" s="8" customFormat="1" ht="19.92" customHeight="1">
      <c r="B61" s="169"/>
      <c r="C61" s="170"/>
      <c r="D61" s="171" t="s">
        <v>100</v>
      </c>
      <c r="E61" s="172"/>
      <c r="F61" s="172"/>
      <c r="G61" s="172"/>
      <c r="H61" s="172"/>
      <c r="I61" s="173"/>
      <c r="J61" s="174">
        <f>J89</f>
        <v>0</v>
      </c>
      <c r="K61" s="170"/>
      <c r="L61" s="175"/>
    </row>
    <row r="62" s="8" customFormat="1" ht="19.92" customHeight="1">
      <c r="B62" s="169"/>
      <c r="C62" s="170"/>
      <c r="D62" s="171" t="s">
        <v>101</v>
      </c>
      <c r="E62" s="172"/>
      <c r="F62" s="172"/>
      <c r="G62" s="172"/>
      <c r="H62" s="172"/>
      <c r="I62" s="173"/>
      <c r="J62" s="174">
        <f>J166</f>
        <v>0</v>
      </c>
      <c r="K62" s="170"/>
      <c r="L62" s="175"/>
    </row>
    <row r="63" s="8" customFormat="1" ht="19.92" customHeight="1">
      <c r="B63" s="169"/>
      <c r="C63" s="170"/>
      <c r="D63" s="171" t="s">
        <v>102</v>
      </c>
      <c r="E63" s="172"/>
      <c r="F63" s="172"/>
      <c r="G63" s="172"/>
      <c r="H63" s="172"/>
      <c r="I63" s="173"/>
      <c r="J63" s="174">
        <f>J173</f>
        <v>0</v>
      </c>
      <c r="K63" s="170"/>
      <c r="L63" s="175"/>
    </row>
    <row r="64" s="8" customFormat="1" ht="19.92" customHeight="1">
      <c r="B64" s="169"/>
      <c r="C64" s="170"/>
      <c r="D64" s="171" t="s">
        <v>103</v>
      </c>
      <c r="E64" s="172"/>
      <c r="F64" s="172"/>
      <c r="G64" s="172"/>
      <c r="H64" s="172"/>
      <c r="I64" s="173"/>
      <c r="J64" s="174">
        <f>J200</f>
        <v>0</v>
      </c>
      <c r="K64" s="170"/>
      <c r="L64" s="175"/>
    </row>
    <row r="65" s="8" customFormat="1" ht="19.92" customHeight="1">
      <c r="B65" s="169"/>
      <c r="C65" s="170"/>
      <c r="D65" s="171" t="s">
        <v>104</v>
      </c>
      <c r="E65" s="172"/>
      <c r="F65" s="172"/>
      <c r="G65" s="172"/>
      <c r="H65" s="172"/>
      <c r="I65" s="173"/>
      <c r="J65" s="174">
        <f>J216</f>
        <v>0</v>
      </c>
      <c r="K65" s="170"/>
      <c r="L65" s="175"/>
    </row>
    <row r="66" s="8" customFormat="1" ht="19.92" customHeight="1">
      <c r="B66" s="169"/>
      <c r="C66" s="170"/>
      <c r="D66" s="171" t="s">
        <v>105</v>
      </c>
      <c r="E66" s="172"/>
      <c r="F66" s="172"/>
      <c r="G66" s="172"/>
      <c r="H66" s="172"/>
      <c r="I66" s="173"/>
      <c r="J66" s="174">
        <f>J274</f>
        <v>0</v>
      </c>
      <c r="K66" s="170"/>
      <c r="L66" s="175"/>
    </row>
    <row r="67" s="8" customFormat="1" ht="19.92" customHeight="1">
      <c r="B67" s="169"/>
      <c r="C67" s="170"/>
      <c r="D67" s="171" t="s">
        <v>106</v>
      </c>
      <c r="E67" s="172"/>
      <c r="F67" s="172"/>
      <c r="G67" s="172"/>
      <c r="H67" s="172"/>
      <c r="I67" s="173"/>
      <c r="J67" s="174">
        <f>J312</f>
        <v>0</v>
      </c>
      <c r="K67" s="170"/>
      <c r="L67" s="175"/>
    </row>
    <row r="68" s="1" customFormat="1" ht="21.84" customHeight="1">
      <c r="B68" s="35"/>
      <c r="C68" s="36"/>
      <c r="D68" s="36"/>
      <c r="E68" s="36"/>
      <c r="F68" s="36"/>
      <c r="G68" s="36"/>
      <c r="H68" s="36"/>
      <c r="I68" s="128"/>
      <c r="J68" s="36"/>
      <c r="K68" s="36"/>
      <c r="L68" s="40"/>
    </row>
    <row r="69" s="1" customFormat="1" ht="6.96" customHeight="1">
      <c r="B69" s="54"/>
      <c r="C69" s="55"/>
      <c r="D69" s="55"/>
      <c r="E69" s="55"/>
      <c r="F69" s="55"/>
      <c r="G69" s="55"/>
      <c r="H69" s="55"/>
      <c r="I69" s="152"/>
      <c r="J69" s="55"/>
      <c r="K69" s="55"/>
      <c r="L69" s="40"/>
    </row>
    <row r="73" s="1" customFormat="1" ht="6.96" customHeight="1">
      <c r="B73" s="56"/>
      <c r="C73" s="57"/>
      <c r="D73" s="57"/>
      <c r="E73" s="57"/>
      <c r="F73" s="57"/>
      <c r="G73" s="57"/>
      <c r="H73" s="57"/>
      <c r="I73" s="155"/>
      <c r="J73" s="57"/>
      <c r="K73" s="57"/>
      <c r="L73" s="40"/>
    </row>
    <row r="74" s="1" customFormat="1" ht="24.96" customHeight="1">
      <c r="B74" s="35"/>
      <c r="C74" s="20" t="s">
        <v>107</v>
      </c>
      <c r="D74" s="36"/>
      <c r="E74" s="36"/>
      <c r="F74" s="36"/>
      <c r="G74" s="36"/>
      <c r="H74" s="36"/>
      <c r="I74" s="128"/>
      <c r="J74" s="36"/>
      <c r="K74" s="36"/>
      <c r="L74" s="40"/>
    </row>
    <row r="75" s="1" customFormat="1" ht="6.96" customHeight="1">
      <c r="B75" s="35"/>
      <c r="C75" s="36"/>
      <c r="D75" s="36"/>
      <c r="E75" s="36"/>
      <c r="F75" s="36"/>
      <c r="G75" s="36"/>
      <c r="H75" s="36"/>
      <c r="I75" s="128"/>
      <c r="J75" s="36"/>
      <c r="K75" s="36"/>
      <c r="L75" s="40"/>
    </row>
    <row r="76" s="1" customFormat="1" ht="12" customHeight="1">
      <c r="B76" s="35"/>
      <c r="C76" s="29" t="s">
        <v>16</v>
      </c>
      <c r="D76" s="36"/>
      <c r="E76" s="36"/>
      <c r="F76" s="36"/>
      <c r="G76" s="36"/>
      <c r="H76" s="36"/>
      <c r="I76" s="128"/>
      <c r="J76" s="36"/>
      <c r="K76" s="36"/>
      <c r="L76" s="40"/>
    </row>
    <row r="77" s="1" customFormat="1" ht="16.5" customHeight="1">
      <c r="B77" s="35"/>
      <c r="C77" s="36"/>
      <c r="D77" s="36"/>
      <c r="E77" s="156" t="str">
        <f>E7</f>
        <v>Obec Hostouň, oprava ulice Kladenská</v>
      </c>
      <c r="F77" s="29"/>
      <c r="G77" s="29"/>
      <c r="H77" s="29"/>
      <c r="I77" s="128"/>
      <c r="J77" s="36"/>
      <c r="K77" s="36"/>
      <c r="L77" s="40"/>
    </row>
    <row r="78" s="1" customFormat="1" ht="12" customHeight="1">
      <c r="B78" s="35"/>
      <c r="C78" s="29" t="s">
        <v>91</v>
      </c>
      <c r="D78" s="36"/>
      <c r="E78" s="36"/>
      <c r="F78" s="36"/>
      <c r="G78" s="36"/>
      <c r="H78" s="36"/>
      <c r="I78" s="128"/>
      <c r="J78" s="36"/>
      <c r="K78" s="36"/>
      <c r="L78" s="40"/>
    </row>
    <row r="79" s="1" customFormat="1" ht="16.5" customHeight="1">
      <c r="B79" s="35"/>
      <c r="C79" s="36"/>
      <c r="D79" s="36"/>
      <c r="E79" s="61" t="str">
        <f>E9</f>
        <v>SO 101 - Oprava ulice Kladenská</v>
      </c>
      <c r="F79" s="36"/>
      <c r="G79" s="36"/>
      <c r="H79" s="36"/>
      <c r="I79" s="128"/>
      <c r="J79" s="36"/>
      <c r="K79" s="36"/>
      <c r="L79" s="40"/>
    </row>
    <row r="80" s="1" customFormat="1" ht="6.96" customHeight="1">
      <c r="B80" s="35"/>
      <c r="C80" s="36"/>
      <c r="D80" s="36"/>
      <c r="E80" s="36"/>
      <c r="F80" s="36"/>
      <c r="G80" s="36"/>
      <c r="H80" s="36"/>
      <c r="I80" s="128"/>
      <c r="J80" s="36"/>
      <c r="K80" s="36"/>
      <c r="L80" s="40"/>
    </row>
    <row r="81" s="1" customFormat="1" ht="12" customHeight="1">
      <c r="B81" s="35"/>
      <c r="C81" s="29" t="s">
        <v>20</v>
      </c>
      <c r="D81" s="36"/>
      <c r="E81" s="36"/>
      <c r="F81" s="24" t="str">
        <f>F12</f>
        <v>k. ú. Hostouň u Prahy [645923]</v>
      </c>
      <c r="G81" s="36"/>
      <c r="H81" s="36"/>
      <c r="I81" s="130" t="s">
        <v>22</v>
      </c>
      <c r="J81" s="64" t="str">
        <f>IF(J12="","",J12)</f>
        <v>23. 1. 2019</v>
      </c>
      <c r="K81" s="36"/>
      <c r="L81" s="40"/>
    </row>
    <row r="82" s="1" customFormat="1" ht="6.96" customHeight="1">
      <c r="B82" s="35"/>
      <c r="C82" s="36"/>
      <c r="D82" s="36"/>
      <c r="E82" s="36"/>
      <c r="F82" s="36"/>
      <c r="G82" s="36"/>
      <c r="H82" s="36"/>
      <c r="I82" s="128"/>
      <c r="J82" s="36"/>
      <c r="K82" s="36"/>
      <c r="L82" s="40"/>
    </row>
    <row r="83" s="1" customFormat="1" ht="13.65" customHeight="1">
      <c r="B83" s="35"/>
      <c r="C83" s="29" t="s">
        <v>24</v>
      </c>
      <c r="D83" s="36"/>
      <c r="E83" s="36"/>
      <c r="F83" s="24" t="str">
        <f>E15</f>
        <v>Obec Hostouň u Prahy</v>
      </c>
      <c r="G83" s="36"/>
      <c r="H83" s="36"/>
      <c r="I83" s="130" t="s">
        <v>30</v>
      </c>
      <c r="J83" s="33" t="str">
        <f>E21</f>
        <v>Ing. Petr Peštál</v>
      </c>
      <c r="K83" s="36"/>
      <c r="L83" s="40"/>
    </row>
    <row r="84" s="1" customFormat="1" ht="13.65" customHeight="1">
      <c r="B84" s="35"/>
      <c r="C84" s="29" t="s">
        <v>28</v>
      </c>
      <c r="D84" s="36"/>
      <c r="E84" s="36"/>
      <c r="F84" s="24" t="str">
        <f>IF(E18="","",E18)</f>
        <v>Vyplň údaj</v>
      </c>
      <c r="G84" s="36"/>
      <c r="H84" s="36"/>
      <c r="I84" s="130" t="s">
        <v>33</v>
      </c>
      <c r="J84" s="33" t="str">
        <f>E24</f>
        <v xml:space="preserve"> </v>
      </c>
      <c r="K84" s="36"/>
      <c r="L84" s="40"/>
    </row>
    <row r="85" s="1" customFormat="1" ht="10.32" customHeight="1">
      <c r="B85" s="35"/>
      <c r="C85" s="36"/>
      <c r="D85" s="36"/>
      <c r="E85" s="36"/>
      <c r="F85" s="36"/>
      <c r="G85" s="36"/>
      <c r="H85" s="36"/>
      <c r="I85" s="128"/>
      <c r="J85" s="36"/>
      <c r="K85" s="36"/>
      <c r="L85" s="40"/>
    </row>
    <row r="86" s="9" customFormat="1" ht="29.28" customHeight="1">
      <c r="B86" s="176"/>
      <c r="C86" s="177" t="s">
        <v>108</v>
      </c>
      <c r="D86" s="178" t="s">
        <v>55</v>
      </c>
      <c r="E86" s="178" t="s">
        <v>51</v>
      </c>
      <c r="F86" s="178" t="s">
        <v>52</v>
      </c>
      <c r="G86" s="178" t="s">
        <v>109</v>
      </c>
      <c r="H86" s="178" t="s">
        <v>110</v>
      </c>
      <c r="I86" s="179" t="s">
        <v>111</v>
      </c>
      <c r="J86" s="178" t="s">
        <v>96</v>
      </c>
      <c r="K86" s="180" t="s">
        <v>112</v>
      </c>
      <c r="L86" s="181"/>
      <c r="M86" s="85" t="s">
        <v>1</v>
      </c>
      <c r="N86" s="86" t="s">
        <v>40</v>
      </c>
      <c r="O86" s="86" t="s">
        <v>113</v>
      </c>
      <c r="P86" s="86" t="s">
        <v>114</v>
      </c>
      <c r="Q86" s="86" t="s">
        <v>115</v>
      </c>
      <c r="R86" s="86" t="s">
        <v>116</v>
      </c>
      <c r="S86" s="86" t="s">
        <v>117</v>
      </c>
      <c r="T86" s="86" t="s">
        <v>118</v>
      </c>
      <c r="U86" s="87" t="s">
        <v>119</v>
      </c>
    </row>
    <row r="87" s="1" customFormat="1" ht="22.8" customHeight="1">
      <c r="B87" s="35"/>
      <c r="C87" s="92" t="s">
        <v>120</v>
      </c>
      <c r="D87" s="36"/>
      <c r="E87" s="36"/>
      <c r="F87" s="36"/>
      <c r="G87" s="36"/>
      <c r="H87" s="36"/>
      <c r="I87" s="128"/>
      <c r="J87" s="182">
        <f>BK87</f>
        <v>0</v>
      </c>
      <c r="K87" s="36"/>
      <c r="L87" s="40"/>
      <c r="M87" s="88"/>
      <c r="N87" s="89"/>
      <c r="O87" s="89"/>
      <c r="P87" s="183">
        <f>P88</f>
        <v>0</v>
      </c>
      <c r="Q87" s="89"/>
      <c r="R87" s="183">
        <f>R88</f>
        <v>34.718361000000002</v>
      </c>
      <c r="S87" s="89"/>
      <c r="T87" s="183">
        <f>T88</f>
        <v>496.67469999999997</v>
      </c>
      <c r="U87" s="90"/>
      <c r="AT87" s="14" t="s">
        <v>69</v>
      </c>
      <c r="AU87" s="14" t="s">
        <v>98</v>
      </c>
      <c r="BK87" s="184">
        <f>BK88</f>
        <v>0</v>
      </c>
    </row>
    <row r="88" s="10" customFormat="1" ht="25.92" customHeight="1">
      <c r="B88" s="185"/>
      <c r="C88" s="186"/>
      <c r="D88" s="187" t="s">
        <v>69</v>
      </c>
      <c r="E88" s="188" t="s">
        <v>121</v>
      </c>
      <c r="F88" s="188" t="s">
        <v>122</v>
      </c>
      <c r="G88" s="186"/>
      <c r="H88" s="186"/>
      <c r="I88" s="189"/>
      <c r="J88" s="190">
        <f>BK88</f>
        <v>0</v>
      </c>
      <c r="K88" s="186"/>
      <c r="L88" s="191"/>
      <c r="M88" s="192"/>
      <c r="N88" s="193"/>
      <c r="O88" s="193"/>
      <c r="P88" s="194">
        <f>P89+P166+P173+P200+P216+P274+P312</f>
        <v>0</v>
      </c>
      <c r="Q88" s="193"/>
      <c r="R88" s="194">
        <f>R89+R166+R173+R200+R216+R274+R312</f>
        <v>34.718361000000002</v>
      </c>
      <c r="S88" s="193"/>
      <c r="T88" s="194">
        <f>T89+T166+T173+T200+T216+T274+T312</f>
        <v>496.67469999999997</v>
      </c>
      <c r="U88" s="195"/>
      <c r="AR88" s="196" t="s">
        <v>78</v>
      </c>
      <c r="AT88" s="197" t="s">
        <v>69</v>
      </c>
      <c r="AU88" s="197" t="s">
        <v>70</v>
      </c>
      <c r="AY88" s="196" t="s">
        <v>123</v>
      </c>
      <c r="BK88" s="198">
        <f>BK89+BK166+BK173+BK200+BK216+BK274+BK312</f>
        <v>0</v>
      </c>
    </row>
    <row r="89" s="10" customFormat="1" ht="22.8" customHeight="1">
      <c r="B89" s="185"/>
      <c r="C89" s="186"/>
      <c r="D89" s="187" t="s">
        <v>69</v>
      </c>
      <c r="E89" s="199" t="s">
        <v>78</v>
      </c>
      <c r="F89" s="199" t="s">
        <v>124</v>
      </c>
      <c r="G89" s="186"/>
      <c r="H89" s="186"/>
      <c r="I89" s="189"/>
      <c r="J89" s="200">
        <f>BK89</f>
        <v>0</v>
      </c>
      <c r="K89" s="186"/>
      <c r="L89" s="191"/>
      <c r="M89" s="192"/>
      <c r="N89" s="193"/>
      <c r="O89" s="193"/>
      <c r="P89" s="194">
        <f>SUM(P90:P165)</f>
        <v>0</v>
      </c>
      <c r="Q89" s="193"/>
      <c r="R89" s="194">
        <f>SUM(R90:R165)</f>
        <v>5.6849280000000011</v>
      </c>
      <c r="S89" s="193"/>
      <c r="T89" s="194">
        <f>SUM(T90:T165)</f>
        <v>481.8741</v>
      </c>
      <c r="U89" s="195"/>
      <c r="AR89" s="196" t="s">
        <v>78</v>
      </c>
      <c r="AT89" s="197" t="s">
        <v>69</v>
      </c>
      <c r="AU89" s="197" t="s">
        <v>78</v>
      </c>
      <c r="AY89" s="196" t="s">
        <v>123</v>
      </c>
      <c r="BK89" s="198">
        <f>SUM(BK90:BK165)</f>
        <v>0</v>
      </c>
    </row>
    <row r="90" s="1" customFormat="1" ht="16.5" customHeight="1">
      <c r="B90" s="35"/>
      <c r="C90" s="201" t="s">
        <v>78</v>
      </c>
      <c r="D90" s="201" t="s">
        <v>125</v>
      </c>
      <c r="E90" s="202" t="s">
        <v>126</v>
      </c>
      <c r="F90" s="203" t="s">
        <v>127</v>
      </c>
      <c r="G90" s="204" t="s">
        <v>128</v>
      </c>
      <c r="H90" s="205">
        <v>509</v>
      </c>
      <c r="I90" s="206"/>
      <c r="J90" s="207">
        <f>ROUND(I90*H90,2)</f>
        <v>0</v>
      </c>
      <c r="K90" s="203" t="s">
        <v>129</v>
      </c>
      <c r="L90" s="40"/>
      <c r="M90" s="208" t="s">
        <v>1</v>
      </c>
      <c r="N90" s="209" t="s">
        <v>41</v>
      </c>
      <c r="O90" s="76"/>
      <c r="P90" s="210">
        <f>O90*H90</f>
        <v>0</v>
      </c>
      <c r="Q90" s="210">
        <v>0</v>
      </c>
      <c r="R90" s="210">
        <f>Q90*H90</f>
        <v>0</v>
      </c>
      <c r="S90" s="210">
        <v>0</v>
      </c>
      <c r="T90" s="210">
        <f>S90*H90</f>
        <v>0</v>
      </c>
      <c r="U90" s="211" t="s">
        <v>1</v>
      </c>
      <c r="AR90" s="14" t="s">
        <v>130</v>
      </c>
      <c r="AT90" s="14" t="s">
        <v>125</v>
      </c>
      <c r="AU90" s="14" t="s">
        <v>80</v>
      </c>
      <c r="AY90" s="14" t="s">
        <v>123</v>
      </c>
      <c r="BE90" s="212">
        <f>IF(N90="základní",J90,0)</f>
        <v>0</v>
      </c>
      <c r="BF90" s="212">
        <f>IF(N90="snížená",J90,0)</f>
        <v>0</v>
      </c>
      <c r="BG90" s="212">
        <f>IF(N90="zákl. přenesená",J90,0)</f>
        <v>0</v>
      </c>
      <c r="BH90" s="212">
        <f>IF(N90="sníž. přenesená",J90,0)</f>
        <v>0</v>
      </c>
      <c r="BI90" s="212">
        <f>IF(N90="nulová",J90,0)</f>
        <v>0</v>
      </c>
      <c r="BJ90" s="14" t="s">
        <v>78</v>
      </c>
      <c r="BK90" s="212">
        <f>ROUND(I90*H90,2)</f>
        <v>0</v>
      </c>
      <c r="BL90" s="14" t="s">
        <v>130</v>
      </c>
      <c r="BM90" s="14" t="s">
        <v>131</v>
      </c>
    </row>
    <row r="91" s="1" customFormat="1">
      <c r="B91" s="35"/>
      <c r="C91" s="36"/>
      <c r="D91" s="213" t="s">
        <v>132</v>
      </c>
      <c r="E91" s="36"/>
      <c r="F91" s="214" t="s">
        <v>133</v>
      </c>
      <c r="G91" s="36"/>
      <c r="H91" s="36"/>
      <c r="I91" s="128"/>
      <c r="J91" s="36"/>
      <c r="K91" s="36"/>
      <c r="L91" s="40"/>
      <c r="M91" s="215"/>
      <c r="N91" s="76"/>
      <c r="O91" s="76"/>
      <c r="P91" s="76"/>
      <c r="Q91" s="76"/>
      <c r="R91" s="76"/>
      <c r="S91" s="76"/>
      <c r="T91" s="76"/>
      <c r="U91" s="77"/>
      <c r="AT91" s="14" t="s">
        <v>132</v>
      </c>
      <c r="AU91" s="14" t="s">
        <v>80</v>
      </c>
    </row>
    <row r="92" s="11" customFormat="1">
      <c r="B92" s="216"/>
      <c r="C92" s="217"/>
      <c r="D92" s="213" t="s">
        <v>134</v>
      </c>
      <c r="E92" s="218" t="s">
        <v>1</v>
      </c>
      <c r="F92" s="219" t="s">
        <v>135</v>
      </c>
      <c r="G92" s="217"/>
      <c r="H92" s="220">
        <v>509</v>
      </c>
      <c r="I92" s="221"/>
      <c r="J92" s="217"/>
      <c r="K92" s="217"/>
      <c r="L92" s="222"/>
      <c r="M92" s="223"/>
      <c r="N92" s="224"/>
      <c r="O92" s="224"/>
      <c r="P92" s="224"/>
      <c r="Q92" s="224"/>
      <c r="R92" s="224"/>
      <c r="S92" s="224"/>
      <c r="T92" s="224"/>
      <c r="U92" s="225"/>
      <c r="AT92" s="226" t="s">
        <v>134</v>
      </c>
      <c r="AU92" s="226" t="s">
        <v>80</v>
      </c>
      <c r="AV92" s="11" t="s">
        <v>80</v>
      </c>
      <c r="AW92" s="11" t="s">
        <v>32</v>
      </c>
      <c r="AX92" s="11" t="s">
        <v>70</v>
      </c>
      <c r="AY92" s="226" t="s">
        <v>123</v>
      </c>
    </row>
    <row r="93" s="1" customFormat="1" ht="16.5" customHeight="1">
      <c r="B93" s="35"/>
      <c r="C93" s="201" t="s">
        <v>80</v>
      </c>
      <c r="D93" s="201" t="s">
        <v>125</v>
      </c>
      <c r="E93" s="202" t="s">
        <v>136</v>
      </c>
      <c r="F93" s="203" t="s">
        <v>137</v>
      </c>
      <c r="G93" s="204" t="s">
        <v>128</v>
      </c>
      <c r="H93" s="205">
        <v>155</v>
      </c>
      <c r="I93" s="206"/>
      <c r="J93" s="207">
        <f>ROUND(I93*H93,2)</f>
        <v>0</v>
      </c>
      <c r="K93" s="203" t="s">
        <v>129</v>
      </c>
      <c r="L93" s="40"/>
      <c r="M93" s="208" t="s">
        <v>1</v>
      </c>
      <c r="N93" s="209" t="s">
        <v>41</v>
      </c>
      <c r="O93" s="76"/>
      <c r="P93" s="210">
        <f>O93*H93</f>
        <v>0</v>
      </c>
      <c r="Q93" s="210">
        <v>0</v>
      </c>
      <c r="R93" s="210">
        <f>Q93*H93</f>
        <v>0</v>
      </c>
      <c r="S93" s="210">
        <v>0.28999999999999998</v>
      </c>
      <c r="T93" s="210">
        <f>S93*H93</f>
        <v>44.949999999999996</v>
      </c>
      <c r="U93" s="211" t="s">
        <v>1</v>
      </c>
      <c r="AR93" s="14" t="s">
        <v>130</v>
      </c>
      <c r="AT93" s="14" t="s">
        <v>125</v>
      </c>
      <c r="AU93" s="14" t="s">
        <v>80</v>
      </c>
      <c r="AY93" s="14" t="s">
        <v>123</v>
      </c>
      <c r="BE93" s="212">
        <f>IF(N93="základní",J93,0)</f>
        <v>0</v>
      </c>
      <c r="BF93" s="212">
        <f>IF(N93="snížená",J93,0)</f>
        <v>0</v>
      </c>
      <c r="BG93" s="212">
        <f>IF(N93="zákl. přenesená",J93,0)</f>
        <v>0</v>
      </c>
      <c r="BH93" s="212">
        <f>IF(N93="sníž. přenesená",J93,0)</f>
        <v>0</v>
      </c>
      <c r="BI93" s="212">
        <f>IF(N93="nulová",J93,0)</f>
        <v>0</v>
      </c>
      <c r="BJ93" s="14" t="s">
        <v>78</v>
      </c>
      <c r="BK93" s="212">
        <f>ROUND(I93*H93,2)</f>
        <v>0</v>
      </c>
      <c r="BL93" s="14" t="s">
        <v>130</v>
      </c>
      <c r="BM93" s="14" t="s">
        <v>138</v>
      </c>
    </row>
    <row r="94" s="1" customFormat="1">
      <c r="B94" s="35"/>
      <c r="C94" s="36"/>
      <c r="D94" s="213" t="s">
        <v>132</v>
      </c>
      <c r="E94" s="36"/>
      <c r="F94" s="214" t="s">
        <v>139</v>
      </c>
      <c r="G94" s="36"/>
      <c r="H94" s="36"/>
      <c r="I94" s="128"/>
      <c r="J94" s="36"/>
      <c r="K94" s="36"/>
      <c r="L94" s="40"/>
      <c r="M94" s="215"/>
      <c r="N94" s="76"/>
      <c r="O94" s="76"/>
      <c r="P94" s="76"/>
      <c r="Q94" s="76"/>
      <c r="R94" s="76"/>
      <c r="S94" s="76"/>
      <c r="T94" s="76"/>
      <c r="U94" s="77"/>
      <c r="AT94" s="14" t="s">
        <v>132</v>
      </c>
      <c r="AU94" s="14" t="s">
        <v>80</v>
      </c>
    </row>
    <row r="95" s="11" customFormat="1">
      <c r="B95" s="216"/>
      <c r="C95" s="217"/>
      <c r="D95" s="213" t="s">
        <v>134</v>
      </c>
      <c r="E95" s="218" t="s">
        <v>1</v>
      </c>
      <c r="F95" s="219" t="s">
        <v>140</v>
      </c>
      <c r="G95" s="217"/>
      <c r="H95" s="220">
        <v>155</v>
      </c>
      <c r="I95" s="221"/>
      <c r="J95" s="217"/>
      <c r="K95" s="217"/>
      <c r="L95" s="222"/>
      <c r="M95" s="223"/>
      <c r="N95" s="224"/>
      <c r="O95" s="224"/>
      <c r="P95" s="224"/>
      <c r="Q95" s="224"/>
      <c r="R95" s="224"/>
      <c r="S95" s="224"/>
      <c r="T95" s="224"/>
      <c r="U95" s="225"/>
      <c r="AT95" s="226" t="s">
        <v>134</v>
      </c>
      <c r="AU95" s="226" t="s">
        <v>80</v>
      </c>
      <c r="AV95" s="11" t="s">
        <v>80</v>
      </c>
      <c r="AW95" s="11" t="s">
        <v>32</v>
      </c>
      <c r="AX95" s="11" t="s">
        <v>70</v>
      </c>
      <c r="AY95" s="226" t="s">
        <v>123</v>
      </c>
    </row>
    <row r="96" s="1" customFormat="1" ht="16.5" customHeight="1">
      <c r="B96" s="35"/>
      <c r="C96" s="201" t="s">
        <v>141</v>
      </c>
      <c r="D96" s="201" t="s">
        <v>125</v>
      </c>
      <c r="E96" s="202" t="s">
        <v>142</v>
      </c>
      <c r="F96" s="203" t="s">
        <v>143</v>
      </c>
      <c r="G96" s="204" t="s">
        <v>128</v>
      </c>
      <c r="H96" s="205">
        <v>193.80000000000001</v>
      </c>
      <c r="I96" s="206"/>
      <c r="J96" s="207">
        <f>ROUND(I96*H96,2)</f>
        <v>0</v>
      </c>
      <c r="K96" s="203" t="s">
        <v>129</v>
      </c>
      <c r="L96" s="40"/>
      <c r="M96" s="208" t="s">
        <v>1</v>
      </c>
      <c r="N96" s="209" t="s">
        <v>41</v>
      </c>
      <c r="O96" s="76"/>
      <c r="P96" s="210">
        <f>O96*H96</f>
        <v>0</v>
      </c>
      <c r="Q96" s="210">
        <v>0</v>
      </c>
      <c r="R96" s="210">
        <f>Q96*H96</f>
        <v>0</v>
      </c>
      <c r="S96" s="210">
        <v>0.22</v>
      </c>
      <c r="T96" s="210">
        <f>S96*H96</f>
        <v>42.636000000000003</v>
      </c>
      <c r="U96" s="211" t="s">
        <v>1</v>
      </c>
      <c r="AR96" s="14" t="s">
        <v>130</v>
      </c>
      <c r="AT96" s="14" t="s">
        <v>125</v>
      </c>
      <c r="AU96" s="14" t="s">
        <v>80</v>
      </c>
      <c r="AY96" s="14" t="s">
        <v>123</v>
      </c>
      <c r="BE96" s="212">
        <f>IF(N96="základní",J96,0)</f>
        <v>0</v>
      </c>
      <c r="BF96" s="212">
        <f>IF(N96="snížená",J96,0)</f>
        <v>0</v>
      </c>
      <c r="BG96" s="212">
        <f>IF(N96="zákl. přenesená",J96,0)</f>
        <v>0</v>
      </c>
      <c r="BH96" s="212">
        <f>IF(N96="sníž. přenesená",J96,0)</f>
        <v>0</v>
      </c>
      <c r="BI96" s="212">
        <f>IF(N96="nulová",J96,0)</f>
        <v>0</v>
      </c>
      <c r="BJ96" s="14" t="s">
        <v>78</v>
      </c>
      <c r="BK96" s="212">
        <f>ROUND(I96*H96,2)</f>
        <v>0</v>
      </c>
      <c r="BL96" s="14" t="s">
        <v>130</v>
      </c>
      <c r="BM96" s="14" t="s">
        <v>144</v>
      </c>
    </row>
    <row r="97" s="1" customFormat="1">
      <c r="B97" s="35"/>
      <c r="C97" s="36"/>
      <c r="D97" s="213" t="s">
        <v>132</v>
      </c>
      <c r="E97" s="36"/>
      <c r="F97" s="214" t="s">
        <v>145</v>
      </c>
      <c r="G97" s="36"/>
      <c r="H97" s="36"/>
      <c r="I97" s="128"/>
      <c r="J97" s="36"/>
      <c r="K97" s="36"/>
      <c r="L97" s="40"/>
      <c r="M97" s="215"/>
      <c r="N97" s="76"/>
      <c r="O97" s="76"/>
      <c r="P97" s="76"/>
      <c r="Q97" s="76"/>
      <c r="R97" s="76"/>
      <c r="S97" s="76"/>
      <c r="T97" s="76"/>
      <c r="U97" s="77"/>
      <c r="AT97" s="14" t="s">
        <v>132</v>
      </c>
      <c r="AU97" s="14" t="s">
        <v>80</v>
      </c>
    </row>
    <row r="98" s="11" customFormat="1">
      <c r="B98" s="216"/>
      <c r="C98" s="217"/>
      <c r="D98" s="213" t="s">
        <v>134</v>
      </c>
      <c r="E98" s="218" t="s">
        <v>1</v>
      </c>
      <c r="F98" s="219" t="s">
        <v>146</v>
      </c>
      <c r="G98" s="217"/>
      <c r="H98" s="220">
        <v>193.80000000000001</v>
      </c>
      <c r="I98" s="221"/>
      <c r="J98" s="217"/>
      <c r="K98" s="217"/>
      <c r="L98" s="222"/>
      <c r="M98" s="223"/>
      <c r="N98" s="224"/>
      <c r="O98" s="224"/>
      <c r="P98" s="224"/>
      <c r="Q98" s="224"/>
      <c r="R98" s="224"/>
      <c r="S98" s="224"/>
      <c r="T98" s="224"/>
      <c r="U98" s="225"/>
      <c r="AT98" s="226" t="s">
        <v>134</v>
      </c>
      <c r="AU98" s="226" t="s">
        <v>80</v>
      </c>
      <c r="AV98" s="11" t="s">
        <v>80</v>
      </c>
      <c r="AW98" s="11" t="s">
        <v>32</v>
      </c>
      <c r="AX98" s="11" t="s">
        <v>70</v>
      </c>
      <c r="AY98" s="226" t="s">
        <v>123</v>
      </c>
    </row>
    <row r="99" s="1" customFormat="1" ht="16.5" customHeight="1">
      <c r="B99" s="35"/>
      <c r="C99" s="201" t="s">
        <v>130</v>
      </c>
      <c r="D99" s="201" t="s">
        <v>125</v>
      </c>
      <c r="E99" s="202" t="s">
        <v>147</v>
      </c>
      <c r="F99" s="203" t="s">
        <v>148</v>
      </c>
      <c r="G99" s="204" t="s">
        <v>128</v>
      </c>
      <c r="H99" s="205">
        <v>775.20000000000005</v>
      </c>
      <c r="I99" s="206"/>
      <c r="J99" s="207">
        <f>ROUND(I99*H99,2)</f>
        <v>0</v>
      </c>
      <c r="K99" s="203" t="s">
        <v>129</v>
      </c>
      <c r="L99" s="40"/>
      <c r="M99" s="208" t="s">
        <v>1</v>
      </c>
      <c r="N99" s="209" t="s">
        <v>41</v>
      </c>
      <c r="O99" s="76"/>
      <c r="P99" s="210">
        <f>O99*H99</f>
        <v>0</v>
      </c>
      <c r="Q99" s="210">
        <v>9.0000000000000006E-05</v>
      </c>
      <c r="R99" s="210">
        <f>Q99*H99</f>
        <v>0.069768000000000011</v>
      </c>
      <c r="S99" s="210">
        <v>0.128</v>
      </c>
      <c r="T99" s="210">
        <f>S99*H99</f>
        <v>99.225600000000014</v>
      </c>
      <c r="U99" s="211" t="s">
        <v>1</v>
      </c>
      <c r="AR99" s="14" t="s">
        <v>130</v>
      </c>
      <c r="AT99" s="14" t="s">
        <v>125</v>
      </c>
      <c r="AU99" s="14" t="s">
        <v>80</v>
      </c>
      <c r="AY99" s="14" t="s">
        <v>123</v>
      </c>
      <c r="BE99" s="212">
        <f>IF(N99="základní",J99,0)</f>
        <v>0</v>
      </c>
      <c r="BF99" s="212">
        <f>IF(N99="snížená",J99,0)</f>
        <v>0</v>
      </c>
      <c r="BG99" s="212">
        <f>IF(N99="zákl. přenesená",J99,0)</f>
        <v>0</v>
      </c>
      <c r="BH99" s="212">
        <f>IF(N99="sníž. přenesená",J99,0)</f>
        <v>0</v>
      </c>
      <c r="BI99" s="212">
        <f>IF(N99="nulová",J99,0)</f>
        <v>0</v>
      </c>
      <c r="BJ99" s="14" t="s">
        <v>78</v>
      </c>
      <c r="BK99" s="212">
        <f>ROUND(I99*H99,2)</f>
        <v>0</v>
      </c>
      <c r="BL99" s="14" t="s">
        <v>130</v>
      </c>
      <c r="BM99" s="14" t="s">
        <v>149</v>
      </c>
    </row>
    <row r="100" s="1" customFormat="1">
      <c r="B100" s="35"/>
      <c r="C100" s="36"/>
      <c r="D100" s="213" t="s">
        <v>132</v>
      </c>
      <c r="E100" s="36"/>
      <c r="F100" s="214" t="s">
        <v>150</v>
      </c>
      <c r="G100" s="36"/>
      <c r="H100" s="36"/>
      <c r="I100" s="128"/>
      <c r="J100" s="36"/>
      <c r="K100" s="36"/>
      <c r="L100" s="40"/>
      <c r="M100" s="215"/>
      <c r="N100" s="76"/>
      <c r="O100" s="76"/>
      <c r="P100" s="76"/>
      <c r="Q100" s="76"/>
      <c r="R100" s="76"/>
      <c r="S100" s="76"/>
      <c r="T100" s="76"/>
      <c r="U100" s="77"/>
      <c r="AT100" s="14" t="s">
        <v>132</v>
      </c>
      <c r="AU100" s="14" t="s">
        <v>80</v>
      </c>
    </row>
    <row r="101" s="11" customFormat="1">
      <c r="B101" s="216"/>
      <c r="C101" s="217"/>
      <c r="D101" s="213" t="s">
        <v>134</v>
      </c>
      <c r="E101" s="218" t="s">
        <v>1</v>
      </c>
      <c r="F101" s="219" t="s">
        <v>151</v>
      </c>
      <c r="G101" s="217"/>
      <c r="H101" s="220">
        <v>775.20000000000005</v>
      </c>
      <c r="I101" s="221"/>
      <c r="J101" s="217"/>
      <c r="K101" s="217"/>
      <c r="L101" s="222"/>
      <c r="M101" s="223"/>
      <c r="N101" s="224"/>
      <c r="O101" s="224"/>
      <c r="P101" s="224"/>
      <c r="Q101" s="224"/>
      <c r="R101" s="224"/>
      <c r="S101" s="224"/>
      <c r="T101" s="224"/>
      <c r="U101" s="225"/>
      <c r="AT101" s="226" t="s">
        <v>134</v>
      </c>
      <c r="AU101" s="226" t="s">
        <v>80</v>
      </c>
      <c r="AV101" s="11" t="s">
        <v>80</v>
      </c>
      <c r="AW101" s="11" t="s">
        <v>32</v>
      </c>
      <c r="AX101" s="11" t="s">
        <v>70</v>
      </c>
      <c r="AY101" s="226" t="s">
        <v>123</v>
      </c>
    </row>
    <row r="102" s="1" customFormat="1" ht="16.5" customHeight="1">
      <c r="B102" s="35"/>
      <c r="C102" s="201" t="s">
        <v>152</v>
      </c>
      <c r="D102" s="201" t="s">
        <v>125</v>
      </c>
      <c r="E102" s="202" t="s">
        <v>153</v>
      </c>
      <c r="F102" s="203" t="s">
        <v>154</v>
      </c>
      <c r="G102" s="204" t="s">
        <v>128</v>
      </c>
      <c r="H102" s="205">
        <v>2244</v>
      </c>
      <c r="I102" s="206"/>
      <c r="J102" s="207">
        <f>ROUND(I102*H102,2)</f>
        <v>0</v>
      </c>
      <c r="K102" s="203" t="s">
        <v>129</v>
      </c>
      <c r="L102" s="40"/>
      <c r="M102" s="208" t="s">
        <v>1</v>
      </c>
      <c r="N102" s="209" t="s">
        <v>41</v>
      </c>
      <c r="O102" s="76"/>
      <c r="P102" s="210">
        <f>O102*H102</f>
        <v>0</v>
      </c>
      <c r="Q102" s="210">
        <v>9.0000000000000006E-05</v>
      </c>
      <c r="R102" s="210">
        <f>Q102*H102</f>
        <v>0.20196</v>
      </c>
      <c r="S102" s="210">
        <v>0.128</v>
      </c>
      <c r="T102" s="210">
        <f>S102*H102</f>
        <v>287.23200000000003</v>
      </c>
      <c r="U102" s="211" t="s">
        <v>1</v>
      </c>
      <c r="AR102" s="14" t="s">
        <v>130</v>
      </c>
      <c r="AT102" s="14" t="s">
        <v>125</v>
      </c>
      <c r="AU102" s="14" t="s">
        <v>80</v>
      </c>
      <c r="AY102" s="14" t="s">
        <v>123</v>
      </c>
      <c r="BE102" s="212">
        <f>IF(N102="základní",J102,0)</f>
        <v>0</v>
      </c>
      <c r="BF102" s="212">
        <f>IF(N102="snížená",J102,0)</f>
        <v>0</v>
      </c>
      <c r="BG102" s="212">
        <f>IF(N102="zákl. přenesená",J102,0)</f>
        <v>0</v>
      </c>
      <c r="BH102" s="212">
        <f>IF(N102="sníž. přenesená",J102,0)</f>
        <v>0</v>
      </c>
      <c r="BI102" s="212">
        <f>IF(N102="nulová",J102,0)</f>
        <v>0</v>
      </c>
      <c r="BJ102" s="14" t="s">
        <v>78</v>
      </c>
      <c r="BK102" s="212">
        <f>ROUND(I102*H102,2)</f>
        <v>0</v>
      </c>
      <c r="BL102" s="14" t="s">
        <v>130</v>
      </c>
      <c r="BM102" s="14" t="s">
        <v>155</v>
      </c>
    </row>
    <row r="103" s="1" customFormat="1">
      <c r="B103" s="35"/>
      <c r="C103" s="36"/>
      <c r="D103" s="213" t="s">
        <v>132</v>
      </c>
      <c r="E103" s="36"/>
      <c r="F103" s="214" t="s">
        <v>156</v>
      </c>
      <c r="G103" s="36"/>
      <c r="H103" s="36"/>
      <c r="I103" s="128"/>
      <c r="J103" s="36"/>
      <c r="K103" s="36"/>
      <c r="L103" s="40"/>
      <c r="M103" s="215"/>
      <c r="N103" s="76"/>
      <c r="O103" s="76"/>
      <c r="P103" s="76"/>
      <c r="Q103" s="76"/>
      <c r="R103" s="76"/>
      <c r="S103" s="76"/>
      <c r="T103" s="76"/>
      <c r="U103" s="77"/>
      <c r="AT103" s="14" t="s">
        <v>132</v>
      </c>
      <c r="AU103" s="14" t="s">
        <v>80</v>
      </c>
    </row>
    <row r="104" s="11" customFormat="1">
      <c r="B104" s="216"/>
      <c r="C104" s="217"/>
      <c r="D104" s="213" t="s">
        <v>134</v>
      </c>
      <c r="E104" s="218" t="s">
        <v>1</v>
      </c>
      <c r="F104" s="219" t="s">
        <v>157</v>
      </c>
      <c r="G104" s="217"/>
      <c r="H104" s="220">
        <v>2244</v>
      </c>
      <c r="I104" s="221"/>
      <c r="J104" s="217"/>
      <c r="K104" s="217"/>
      <c r="L104" s="222"/>
      <c r="M104" s="223"/>
      <c r="N104" s="224"/>
      <c r="O104" s="224"/>
      <c r="P104" s="224"/>
      <c r="Q104" s="224"/>
      <c r="R104" s="224"/>
      <c r="S104" s="224"/>
      <c r="T104" s="224"/>
      <c r="U104" s="225"/>
      <c r="AT104" s="226" t="s">
        <v>134</v>
      </c>
      <c r="AU104" s="226" t="s">
        <v>80</v>
      </c>
      <c r="AV104" s="11" t="s">
        <v>80</v>
      </c>
      <c r="AW104" s="11" t="s">
        <v>32</v>
      </c>
      <c r="AX104" s="11" t="s">
        <v>70</v>
      </c>
      <c r="AY104" s="226" t="s">
        <v>123</v>
      </c>
    </row>
    <row r="105" s="1" customFormat="1" ht="16.5" customHeight="1">
      <c r="B105" s="35"/>
      <c r="C105" s="201" t="s">
        <v>158</v>
      </c>
      <c r="D105" s="201" t="s">
        <v>125</v>
      </c>
      <c r="E105" s="202" t="s">
        <v>159</v>
      </c>
      <c r="F105" s="203" t="s">
        <v>160</v>
      </c>
      <c r="G105" s="204" t="s">
        <v>161</v>
      </c>
      <c r="H105" s="205">
        <v>32.100000000000001</v>
      </c>
      <c r="I105" s="206"/>
      <c r="J105" s="207">
        <f>ROUND(I105*H105,2)</f>
        <v>0</v>
      </c>
      <c r="K105" s="203" t="s">
        <v>129</v>
      </c>
      <c r="L105" s="40"/>
      <c r="M105" s="208" t="s">
        <v>1</v>
      </c>
      <c r="N105" s="209" t="s">
        <v>41</v>
      </c>
      <c r="O105" s="76"/>
      <c r="P105" s="210">
        <f>O105*H105</f>
        <v>0</v>
      </c>
      <c r="Q105" s="210">
        <v>0</v>
      </c>
      <c r="R105" s="210">
        <f>Q105*H105</f>
        <v>0</v>
      </c>
      <c r="S105" s="210">
        <v>0.20499999999999999</v>
      </c>
      <c r="T105" s="210">
        <f>S105*H105</f>
        <v>6.5804999999999998</v>
      </c>
      <c r="U105" s="211" t="s">
        <v>1</v>
      </c>
      <c r="AR105" s="14" t="s">
        <v>130</v>
      </c>
      <c r="AT105" s="14" t="s">
        <v>125</v>
      </c>
      <c r="AU105" s="14" t="s">
        <v>80</v>
      </c>
      <c r="AY105" s="14" t="s">
        <v>123</v>
      </c>
      <c r="BE105" s="212">
        <f>IF(N105="základní",J105,0)</f>
        <v>0</v>
      </c>
      <c r="BF105" s="212">
        <f>IF(N105="snížená",J105,0)</f>
        <v>0</v>
      </c>
      <c r="BG105" s="212">
        <f>IF(N105="zákl. přenesená",J105,0)</f>
        <v>0</v>
      </c>
      <c r="BH105" s="212">
        <f>IF(N105="sníž. přenesená",J105,0)</f>
        <v>0</v>
      </c>
      <c r="BI105" s="212">
        <f>IF(N105="nulová",J105,0)</f>
        <v>0</v>
      </c>
      <c r="BJ105" s="14" t="s">
        <v>78</v>
      </c>
      <c r="BK105" s="212">
        <f>ROUND(I105*H105,2)</f>
        <v>0</v>
      </c>
      <c r="BL105" s="14" t="s">
        <v>130</v>
      </c>
      <c r="BM105" s="14" t="s">
        <v>162</v>
      </c>
    </row>
    <row r="106" s="1" customFormat="1">
      <c r="B106" s="35"/>
      <c r="C106" s="36"/>
      <c r="D106" s="213" t="s">
        <v>132</v>
      </c>
      <c r="E106" s="36"/>
      <c r="F106" s="214" t="s">
        <v>163</v>
      </c>
      <c r="G106" s="36"/>
      <c r="H106" s="36"/>
      <c r="I106" s="128"/>
      <c r="J106" s="36"/>
      <c r="K106" s="36"/>
      <c r="L106" s="40"/>
      <c r="M106" s="215"/>
      <c r="N106" s="76"/>
      <c r="O106" s="76"/>
      <c r="P106" s="76"/>
      <c r="Q106" s="76"/>
      <c r="R106" s="76"/>
      <c r="S106" s="76"/>
      <c r="T106" s="76"/>
      <c r="U106" s="77"/>
      <c r="AT106" s="14" t="s">
        <v>132</v>
      </c>
      <c r="AU106" s="14" t="s">
        <v>80</v>
      </c>
    </row>
    <row r="107" s="11" customFormat="1">
      <c r="B107" s="216"/>
      <c r="C107" s="217"/>
      <c r="D107" s="213" t="s">
        <v>134</v>
      </c>
      <c r="E107" s="218" t="s">
        <v>1</v>
      </c>
      <c r="F107" s="219" t="s">
        <v>164</v>
      </c>
      <c r="G107" s="217"/>
      <c r="H107" s="220">
        <v>2.1000000000000001</v>
      </c>
      <c r="I107" s="221"/>
      <c r="J107" s="217"/>
      <c r="K107" s="217"/>
      <c r="L107" s="222"/>
      <c r="M107" s="223"/>
      <c r="N107" s="224"/>
      <c r="O107" s="224"/>
      <c r="P107" s="224"/>
      <c r="Q107" s="224"/>
      <c r="R107" s="224"/>
      <c r="S107" s="224"/>
      <c r="T107" s="224"/>
      <c r="U107" s="225"/>
      <c r="AT107" s="226" t="s">
        <v>134</v>
      </c>
      <c r="AU107" s="226" t="s">
        <v>80</v>
      </c>
      <c r="AV107" s="11" t="s">
        <v>80</v>
      </c>
      <c r="AW107" s="11" t="s">
        <v>32</v>
      </c>
      <c r="AX107" s="11" t="s">
        <v>70</v>
      </c>
      <c r="AY107" s="226" t="s">
        <v>123</v>
      </c>
    </row>
    <row r="108" s="11" customFormat="1">
      <c r="B108" s="216"/>
      <c r="C108" s="217"/>
      <c r="D108" s="213" t="s">
        <v>134</v>
      </c>
      <c r="E108" s="218" t="s">
        <v>1</v>
      </c>
      <c r="F108" s="219" t="s">
        <v>165</v>
      </c>
      <c r="G108" s="217"/>
      <c r="H108" s="220">
        <v>30</v>
      </c>
      <c r="I108" s="221"/>
      <c r="J108" s="217"/>
      <c r="K108" s="217"/>
      <c r="L108" s="222"/>
      <c r="M108" s="223"/>
      <c r="N108" s="224"/>
      <c r="O108" s="224"/>
      <c r="P108" s="224"/>
      <c r="Q108" s="224"/>
      <c r="R108" s="224"/>
      <c r="S108" s="224"/>
      <c r="T108" s="224"/>
      <c r="U108" s="225"/>
      <c r="AT108" s="226" t="s">
        <v>134</v>
      </c>
      <c r="AU108" s="226" t="s">
        <v>80</v>
      </c>
      <c r="AV108" s="11" t="s">
        <v>80</v>
      </c>
      <c r="AW108" s="11" t="s">
        <v>32</v>
      </c>
      <c r="AX108" s="11" t="s">
        <v>70</v>
      </c>
      <c r="AY108" s="226" t="s">
        <v>123</v>
      </c>
    </row>
    <row r="109" s="1" customFormat="1" ht="16.5" customHeight="1">
      <c r="B109" s="35"/>
      <c r="C109" s="201" t="s">
        <v>166</v>
      </c>
      <c r="D109" s="201" t="s">
        <v>125</v>
      </c>
      <c r="E109" s="202" t="s">
        <v>167</v>
      </c>
      <c r="F109" s="203" t="s">
        <v>168</v>
      </c>
      <c r="G109" s="204" t="s">
        <v>169</v>
      </c>
      <c r="H109" s="205">
        <v>0.5</v>
      </c>
      <c r="I109" s="206"/>
      <c r="J109" s="207">
        <f>ROUND(I109*H109,2)</f>
        <v>0</v>
      </c>
      <c r="K109" s="203" t="s">
        <v>129</v>
      </c>
      <c r="L109" s="40"/>
      <c r="M109" s="208" t="s">
        <v>1</v>
      </c>
      <c r="N109" s="209" t="s">
        <v>41</v>
      </c>
      <c r="O109" s="76"/>
      <c r="P109" s="210">
        <f>O109*H109</f>
        <v>0</v>
      </c>
      <c r="Q109" s="210">
        <v>0</v>
      </c>
      <c r="R109" s="210">
        <f>Q109*H109</f>
        <v>0</v>
      </c>
      <c r="S109" s="210">
        <v>2.5</v>
      </c>
      <c r="T109" s="210">
        <f>S109*H109</f>
        <v>1.25</v>
      </c>
      <c r="U109" s="211" t="s">
        <v>1</v>
      </c>
      <c r="AR109" s="14" t="s">
        <v>130</v>
      </c>
      <c r="AT109" s="14" t="s">
        <v>125</v>
      </c>
      <c r="AU109" s="14" t="s">
        <v>80</v>
      </c>
      <c r="AY109" s="14" t="s">
        <v>123</v>
      </c>
      <c r="BE109" s="212">
        <f>IF(N109="základní",J109,0)</f>
        <v>0</v>
      </c>
      <c r="BF109" s="212">
        <f>IF(N109="snížená",J109,0)</f>
        <v>0</v>
      </c>
      <c r="BG109" s="212">
        <f>IF(N109="zákl. přenesená",J109,0)</f>
        <v>0</v>
      </c>
      <c r="BH109" s="212">
        <f>IF(N109="sníž. přenesená",J109,0)</f>
        <v>0</v>
      </c>
      <c r="BI109" s="212">
        <f>IF(N109="nulová",J109,0)</f>
        <v>0</v>
      </c>
      <c r="BJ109" s="14" t="s">
        <v>78</v>
      </c>
      <c r="BK109" s="212">
        <f>ROUND(I109*H109,2)</f>
        <v>0</v>
      </c>
      <c r="BL109" s="14" t="s">
        <v>130</v>
      </c>
      <c r="BM109" s="14" t="s">
        <v>170</v>
      </c>
    </row>
    <row r="110" s="1" customFormat="1">
      <c r="B110" s="35"/>
      <c r="C110" s="36"/>
      <c r="D110" s="213" t="s">
        <v>132</v>
      </c>
      <c r="E110" s="36"/>
      <c r="F110" s="214" t="s">
        <v>171</v>
      </c>
      <c r="G110" s="36"/>
      <c r="H110" s="36"/>
      <c r="I110" s="128"/>
      <c r="J110" s="36"/>
      <c r="K110" s="36"/>
      <c r="L110" s="40"/>
      <c r="M110" s="215"/>
      <c r="N110" s="76"/>
      <c r="O110" s="76"/>
      <c r="P110" s="76"/>
      <c r="Q110" s="76"/>
      <c r="R110" s="76"/>
      <c r="S110" s="76"/>
      <c r="T110" s="76"/>
      <c r="U110" s="77"/>
      <c r="AT110" s="14" t="s">
        <v>132</v>
      </c>
      <c r="AU110" s="14" t="s">
        <v>80</v>
      </c>
    </row>
    <row r="111" s="11" customFormat="1">
      <c r="B111" s="216"/>
      <c r="C111" s="217"/>
      <c r="D111" s="213" t="s">
        <v>134</v>
      </c>
      <c r="E111" s="218" t="s">
        <v>1</v>
      </c>
      <c r="F111" s="219" t="s">
        <v>172</v>
      </c>
      <c r="G111" s="217"/>
      <c r="H111" s="220">
        <v>0.5</v>
      </c>
      <c r="I111" s="221"/>
      <c r="J111" s="217"/>
      <c r="K111" s="217"/>
      <c r="L111" s="222"/>
      <c r="M111" s="223"/>
      <c r="N111" s="224"/>
      <c r="O111" s="224"/>
      <c r="P111" s="224"/>
      <c r="Q111" s="224"/>
      <c r="R111" s="224"/>
      <c r="S111" s="224"/>
      <c r="T111" s="224"/>
      <c r="U111" s="225"/>
      <c r="AT111" s="226" t="s">
        <v>134</v>
      </c>
      <c r="AU111" s="226" t="s">
        <v>80</v>
      </c>
      <c r="AV111" s="11" t="s">
        <v>80</v>
      </c>
      <c r="AW111" s="11" t="s">
        <v>32</v>
      </c>
      <c r="AX111" s="11" t="s">
        <v>70</v>
      </c>
      <c r="AY111" s="226" t="s">
        <v>123</v>
      </c>
    </row>
    <row r="112" s="1" customFormat="1" ht="16.5" customHeight="1">
      <c r="B112" s="35"/>
      <c r="C112" s="201" t="s">
        <v>173</v>
      </c>
      <c r="D112" s="201" t="s">
        <v>125</v>
      </c>
      <c r="E112" s="202" t="s">
        <v>174</v>
      </c>
      <c r="F112" s="203" t="s">
        <v>175</v>
      </c>
      <c r="G112" s="204" t="s">
        <v>169</v>
      </c>
      <c r="H112" s="205">
        <v>44</v>
      </c>
      <c r="I112" s="206"/>
      <c r="J112" s="207">
        <f>ROUND(I112*H112,2)</f>
        <v>0</v>
      </c>
      <c r="K112" s="203" t="s">
        <v>129</v>
      </c>
      <c r="L112" s="40"/>
      <c r="M112" s="208" t="s">
        <v>1</v>
      </c>
      <c r="N112" s="209" t="s">
        <v>41</v>
      </c>
      <c r="O112" s="76"/>
      <c r="P112" s="210">
        <f>O112*H112</f>
        <v>0</v>
      </c>
      <c r="Q112" s="210">
        <v>0</v>
      </c>
      <c r="R112" s="210">
        <f>Q112*H112</f>
        <v>0</v>
      </c>
      <c r="S112" s="210">
        <v>0</v>
      </c>
      <c r="T112" s="210">
        <f>S112*H112</f>
        <v>0</v>
      </c>
      <c r="U112" s="211" t="s">
        <v>1</v>
      </c>
      <c r="AR112" s="14" t="s">
        <v>130</v>
      </c>
      <c r="AT112" s="14" t="s">
        <v>125</v>
      </c>
      <c r="AU112" s="14" t="s">
        <v>80</v>
      </c>
      <c r="AY112" s="14" t="s">
        <v>123</v>
      </c>
      <c r="BE112" s="212">
        <f>IF(N112="základní",J112,0)</f>
        <v>0</v>
      </c>
      <c r="BF112" s="212">
        <f>IF(N112="snížená",J112,0)</f>
        <v>0</v>
      </c>
      <c r="BG112" s="212">
        <f>IF(N112="zákl. přenesená",J112,0)</f>
        <v>0</v>
      </c>
      <c r="BH112" s="212">
        <f>IF(N112="sníž. přenesená",J112,0)</f>
        <v>0</v>
      </c>
      <c r="BI112" s="212">
        <f>IF(N112="nulová",J112,0)</f>
        <v>0</v>
      </c>
      <c r="BJ112" s="14" t="s">
        <v>78</v>
      </c>
      <c r="BK112" s="212">
        <f>ROUND(I112*H112,2)</f>
        <v>0</v>
      </c>
      <c r="BL112" s="14" t="s">
        <v>130</v>
      </c>
      <c r="BM112" s="14" t="s">
        <v>176</v>
      </c>
    </row>
    <row r="113" s="1" customFormat="1">
      <c r="B113" s="35"/>
      <c r="C113" s="36"/>
      <c r="D113" s="213" t="s">
        <v>132</v>
      </c>
      <c r="E113" s="36"/>
      <c r="F113" s="214" t="s">
        <v>177</v>
      </c>
      <c r="G113" s="36"/>
      <c r="H113" s="36"/>
      <c r="I113" s="128"/>
      <c r="J113" s="36"/>
      <c r="K113" s="36"/>
      <c r="L113" s="40"/>
      <c r="M113" s="215"/>
      <c r="N113" s="76"/>
      <c r="O113" s="76"/>
      <c r="P113" s="76"/>
      <c r="Q113" s="76"/>
      <c r="R113" s="76"/>
      <c r="S113" s="76"/>
      <c r="T113" s="76"/>
      <c r="U113" s="77"/>
      <c r="AT113" s="14" t="s">
        <v>132</v>
      </c>
      <c r="AU113" s="14" t="s">
        <v>80</v>
      </c>
    </row>
    <row r="114" s="1" customFormat="1">
      <c r="B114" s="35"/>
      <c r="C114" s="36"/>
      <c r="D114" s="213" t="s">
        <v>178</v>
      </c>
      <c r="E114" s="36"/>
      <c r="F114" s="227" t="s">
        <v>179</v>
      </c>
      <c r="G114" s="36"/>
      <c r="H114" s="36"/>
      <c r="I114" s="128"/>
      <c r="J114" s="36"/>
      <c r="K114" s="36"/>
      <c r="L114" s="40"/>
      <c r="M114" s="215"/>
      <c r="N114" s="76"/>
      <c r="O114" s="76"/>
      <c r="P114" s="76"/>
      <c r="Q114" s="76"/>
      <c r="R114" s="76"/>
      <c r="S114" s="76"/>
      <c r="T114" s="76"/>
      <c r="U114" s="77"/>
      <c r="AT114" s="14" t="s">
        <v>178</v>
      </c>
      <c r="AU114" s="14" t="s">
        <v>80</v>
      </c>
    </row>
    <row r="115" s="11" customFormat="1">
      <c r="B115" s="216"/>
      <c r="C115" s="217"/>
      <c r="D115" s="213" t="s">
        <v>134</v>
      </c>
      <c r="E115" s="218" t="s">
        <v>1</v>
      </c>
      <c r="F115" s="219" t="s">
        <v>180</v>
      </c>
      <c r="G115" s="217"/>
      <c r="H115" s="220">
        <v>44</v>
      </c>
      <c r="I115" s="221"/>
      <c r="J115" s="217"/>
      <c r="K115" s="217"/>
      <c r="L115" s="222"/>
      <c r="M115" s="223"/>
      <c r="N115" s="224"/>
      <c r="O115" s="224"/>
      <c r="P115" s="224"/>
      <c r="Q115" s="224"/>
      <c r="R115" s="224"/>
      <c r="S115" s="224"/>
      <c r="T115" s="224"/>
      <c r="U115" s="225"/>
      <c r="AT115" s="226" t="s">
        <v>134</v>
      </c>
      <c r="AU115" s="226" t="s">
        <v>80</v>
      </c>
      <c r="AV115" s="11" t="s">
        <v>80</v>
      </c>
      <c r="AW115" s="11" t="s">
        <v>32</v>
      </c>
      <c r="AX115" s="11" t="s">
        <v>70</v>
      </c>
      <c r="AY115" s="226" t="s">
        <v>123</v>
      </c>
    </row>
    <row r="116" s="1" customFormat="1" ht="16.5" customHeight="1">
      <c r="B116" s="35"/>
      <c r="C116" s="201" t="s">
        <v>181</v>
      </c>
      <c r="D116" s="201" t="s">
        <v>125</v>
      </c>
      <c r="E116" s="202" t="s">
        <v>182</v>
      </c>
      <c r="F116" s="203" t="s">
        <v>183</v>
      </c>
      <c r="G116" s="204" t="s">
        <v>169</v>
      </c>
      <c r="H116" s="205">
        <v>91.700000000000003</v>
      </c>
      <c r="I116" s="206"/>
      <c r="J116" s="207">
        <f>ROUND(I116*H116,2)</f>
        <v>0</v>
      </c>
      <c r="K116" s="203" t="s">
        <v>129</v>
      </c>
      <c r="L116" s="40"/>
      <c r="M116" s="208" t="s">
        <v>1</v>
      </c>
      <c r="N116" s="209" t="s">
        <v>41</v>
      </c>
      <c r="O116" s="76"/>
      <c r="P116" s="210">
        <f>O116*H116</f>
        <v>0</v>
      </c>
      <c r="Q116" s="210">
        <v>0</v>
      </c>
      <c r="R116" s="210">
        <f>Q116*H116</f>
        <v>0</v>
      </c>
      <c r="S116" s="210">
        <v>0</v>
      </c>
      <c r="T116" s="210">
        <f>S116*H116</f>
        <v>0</v>
      </c>
      <c r="U116" s="211" t="s">
        <v>1</v>
      </c>
      <c r="AR116" s="14" t="s">
        <v>130</v>
      </c>
      <c r="AT116" s="14" t="s">
        <v>125</v>
      </c>
      <c r="AU116" s="14" t="s">
        <v>80</v>
      </c>
      <c r="AY116" s="14" t="s">
        <v>123</v>
      </c>
      <c r="BE116" s="212">
        <f>IF(N116="základní",J116,0)</f>
        <v>0</v>
      </c>
      <c r="BF116" s="212">
        <f>IF(N116="snížená",J116,0)</f>
        <v>0</v>
      </c>
      <c r="BG116" s="212">
        <f>IF(N116="zákl. přenesená",J116,0)</f>
        <v>0</v>
      </c>
      <c r="BH116" s="212">
        <f>IF(N116="sníž. přenesená",J116,0)</f>
        <v>0</v>
      </c>
      <c r="BI116" s="212">
        <f>IF(N116="nulová",J116,0)</f>
        <v>0</v>
      </c>
      <c r="BJ116" s="14" t="s">
        <v>78</v>
      </c>
      <c r="BK116" s="212">
        <f>ROUND(I116*H116,2)</f>
        <v>0</v>
      </c>
      <c r="BL116" s="14" t="s">
        <v>130</v>
      </c>
      <c r="BM116" s="14" t="s">
        <v>184</v>
      </c>
    </row>
    <row r="117" s="1" customFormat="1">
      <c r="B117" s="35"/>
      <c r="C117" s="36"/>
      <c r="D117" s="213" t="s">
        <v>132</v>
      </c>
      <c r="E117" s="36"/>
      <c r="F117" s="214" t="s">
        <v>185</v>
      </c>
      <c r="G117" s="36"/>
      <c r="H117" s="36"/>
      <c r="I117" s="128"/>
      <c r="J117" s="36"/>
      <c r="K117" s="36"/>
      <c r="L117" s="40"/>
      <c r="M117" s="215"/>
      <c r="N117" s="76"/>
      <c r="O117" s="76"/>
      <c r="P117" s="76"/>
      <c r="Q117" s="76"/>
      <c r="R117" s="76"/>
      <c r="S117" s="76"/>
      <c r="T117" s="76"/>
      <c r="U117" s="77"/>
      <c r="AT117" s="14" t="s">
        <v>132</v>
      </c>
      <c r="AU117" s="14" t="s">
        <v>80</v>
      </c>
    </row>
    <row r="118" s="11" customFormat="1">
      <c r="B118" s="216"/>
      <c r="C118" s="217"/>
      <c r="D118" s="213" t="s">
        <v>134</v>
      </c>
      <c r="E118" s="218" t="s">
        <v>1</v>
      </c>
      <c r="F118" s="219" t="s">
        <v>186</v>
      </c>
      <c r="G118" s="217"/>
      <c r="H118" s="220">
        <v>57.5</v>
      </c>
      <c r="I118" s="221"/>
      <c r="J118" s="217"/>
      <c r="K118" s="217"/>
      <c r="L118" s="222"/>
      <c r="M118" s="223"/>
      <c r="N118" s="224"/>
      <c r="O118" s="224"/>
      <c r="P118" s="224"/>
      <c r="Q118" s="224"/>
      <c r="R118" s="224"/>
      <c r="S118" s="224"/>
      <c r="T118" s="224"/>
      <c r="U118" s="225"/>
      <c r="AT118" s="226" t="s">
        <v>134</v>
      </c>
      <c r="AU118" s="226" t="s">
        <v>80</v>
      </c>
      <c r="AV118" s="11" t="s">
        <v>80</v>
      </c>
      <c r="AW118" s="11" t="s">
        <v>32</v>
      </c>
      <c r="AX118" s="11" t="s">
        <v>70</v>
      </c>
      <c r="AY118" s="226" t="s">
        <v>123</v>
      </c>
    </row>
    <row r="119" s="11" customFormat="1">
      <c r="B119" s="216"/>
      <c r="C119" s="217"/>
      <c r="D119" s="213" t="s">
        <v>134</v>
      </c>
      <c r="E119" s="218" t="s">
        <v>1</v>
      </c>
      <c r="F119" s="219" t="s">
        <v>187</v>
      </c>
      <c r="G119" s="217"/>
      <c r="H119" s="220">
        <v>34.200000000000003</v>
      </c>
      <c r="I119" s="221"/>
      <c r="J119" s="217"/>
      <c r="K119" s="217"/>
      <c r="L119" s="222"/>
      <c r="M119" s="223"/>
      <c r="N119" s="224"/>
      <c r="O119" s="224"/>
      <c r="P119" s="224"/>
      <c r="Q119" s="224"/>
      <c r="R119" s="224"/>
      <c r="S119" s="224"/>
      <c r="T119" s="224"/>
      <c r="U119" s="225"/>
      <c r="AT119" s="226" t="s">
        <v>134</v>
      </c>
      <c r="AU119" s="226" t="s">
        <v>80</v>
      </c>
      <c r="AV119" s="11" t="s">
        <v>80</v>
      </c>
      <c r="AW119" s="11" t="s">
        <v>32</v>
      </c>
      <c r="AX119" s="11" t="s">
        <v>70</v>
      </c>
      <c r="AY119" s="226" t="s">
        <v>123</v>
      </c>
    </row>
    <row r="120" s="1" customFormat="1" ht="16.5" customHeight="1">
      <c r="B120" s="35"/>
      <c r="C120" s="201" t="s">
        <v>188</v>
      </c>
      <c r="D120" s="201" t="s">
        <v>125</v>
      </c>
      <c r="E120" s="202" t="s">
        <v>189</v>
      </c>
      <c r="F120" s="203" t="s">
        <v>190</v>
      </c>
      <c r="G120" s="204" t="s">
        <v>169</v>
      </c>
      <c r="H120" s="205">
        <v>45.850000000000001</v>
      </c>
      <c r="I120" s="206"/>
      <c r="J120" s="207">
        <f>ROUND(I120*H120,2)</f>
        <v>0</v>
      </c>
      <c r="K120" s="203" t="s">
        <v>129</v>
      </c>
      <c r="L120" s="40"/>
      <c r="M120" s="208" t="s">
        <v>1</v>
      </c>
      <c r="N120" s="209" t="s">
        <v>41</v>
      </c>
      <c r="O120" s="76"/>
      <c r="P120" s="210">
        <f>O120*H120</f>
        <v>0</v>
      </c>
      <c r="Q120" s="210">
        <v>0</v>
      </c>
      <c r="R120" s="210">
        <f>Q120*H120</f>
        <v>0</v>
      </c>
      <c r="S120" s="210">
        <v>0</v>
      </c>
      <c r="T120" s="210">
        <f>S120*H120</f>
        <v>0</v>
      </c>
      <c r="U120" s="211" t="s">
        <v>1</v>
      </c>
      <c r="AR120" s="14" t="s">
        <v>130</v>
      </c>
      <c r="AT120" s="14" t="s">
        <v>125</v>
      </c>
      <c r="AU120" s="14" t="s">
        <v>80</v>
      </c>
      <c r="AY120" s="14" t="s">
        <v>123</v>
      </c>
      <c r="BE120" s="212">
        <f>IF(N120="základní",J120,0)</f>
        <v>0</v>
      </c>
      <c r="BF120" s="212">
        <f>IF(N120="snížená",J120,0)</f>
        <v>0</v>
      </c>
      <c r="BG120" s="212">
        <f>IF(N120="zákl. přenesená",J120,0)</f>
        <v>0</v>
      </c>
      <c r="BH120" s="212">
        <f>IF(N120="sníž. přenesená",J120,0)</f>
        <v>0</v>
      </c>
      <c r="BI120" s="212">
        <f>IF(N120="nulová",J120,0)</f>
        <v>0</v>
      </c>
      <c r="BJ120" s="14" t="s">
        <v>78</v>
      </c>
      <c r="BK120" s="212">
        <f>ROUND(I120*H120,2)</f>
        <v>0</v>
      </c>
      <c r="BL120" s="14" t="s">
        <v>130</v>
      </c>
      <c r="BM120" s="14" t="s">
        <v>191</v>
      </c>
    </row>
    <row r="121" s="1" customFormat="1">
      <c r="B121" s="35"/>
      <c r="C121" s="36"/>
      <c r="D121" s="213" t="s">
        <v>132</v>
      </c>
      <c r="E121" s="36"/>
      <c r="F121" s="214" t="s">
        <v>192</v>
      </c>
      <c r="G121" s="36"/>
      <c r="H121" s="36"/>
      <c r="I121" s="128"/>
      <c r="J121" s="36"/>
      <c r="K121" s="36"/>
      <c r="L121" s="40"/>
      <c r="M121" s="215"/>
      <c r="N121" s="76"/>
      <c r="O121" s="76"/>
      <c r="P121" s="76"/>
      <c r="Q121" s="76"/>
      <c r="R121" s="76"/>
      <c r="S121" s="76"/>
      <c r="T121" s="76"/>
      <c r="U121" s="77"/>
      <c r="AT121" s="14" t="s">
        <v>132</v>
      </c>
      <c r="AU121" s="14" t="s">
        <v>80</v>
      </c>
    </row>
    <row r="122" s="12" customFormat="1">
      <c r="B122" s="228"/>
      <c r="C122" s="229"/>
      <c r="D122" s="213" t="s">
        <v>134</v>
      </c>
      <c r="E122" s="230" t="s">
        <v>1</v>
      </c>
      <c r="F122" s="231" t="s">
        <v>193</v>
      </c>
      <c r="G122" s="229"/>
      <c r="H122" s="230" t="s">
        <v>1</v>
      </c>
      <c r="I122" s="232"/>
      <c r="J122" s="229"/>
      <c r="K122" s="229"/>
      <c r="L122" s="233"/>
      <c r="M122" s="234"/>
      <c r="N122" s="235"/>
      <c r="O122" s="235"/>
      <c r="P122" s="235"/>
      <c r="Q122" s="235"/>
      <c r="R122" s="235"/>
      <c r="S122" s="235"/>
      <c r="T122" s="235"/>
      <c r="U122" s="236"/>
      <c r="AT122" s="237" t="s">
        <v>134</v>
      </c>
      <c r="AU122" s="237" t="s">
        <v>80</v>
      </c>
      <c r="AV122" s="12" t="s">
        <v>78</v>
      </c>
      <c r="AW122" s="12" t="s">
        <v>32</v>
      </c>
      <c r="AX122" s="12" t="s">
        <v>70</v>
      </c>
      <c r="AY122" s="237" t="s">
        <v>123</v>
      </c>
    </row>
    <row r="123" s="11" customFormat="1">
      <c r="B123" s="216"/>
      <c r="C123" s="217"/>
      <c r="D123" s="213" t="s">
        <v>134</v>
      </c>
      <c r="E123" s="218" t="s">
        <v>1</v>
      </c>
      <c r="F123" s="219" t="s">
        <v>186</v>
      </c>
      <c r="G123" s="217"/>
      <c r="H123" s="220">
        <v>57.5</v>
      </c>
      <c r="I123" s="221"/>
      <c r="J123" s="217"/>
      <c r="K123" s="217"/>
      <c r="L123" s="222"/>
      <c r="M123" s="223"/>
      <c r="N123" s="224"/>
      <c r="O123" s="224"/>
      <c r="P123" s="224"/>
      <c r="Q123" s="224"/>
      <c r="R123" s="224"/>
      <c r="S123" s="224"/>
      <c r="T123" s="224"/>
      <c r="U123" s="225"/>
      <c r="AT123" s="226" t="s">
        <v>134</v>
      </c>
      <c r="AU123" s="226" t="s">
        <v>80</v>
      </c>
      <c r="AV123" s="11" t="s">
        <v>80</v>
      </c>
      <c r="AW123" s="11" t="s">
        <v>32</v>
      </c>
      <c r="AX123" s="11" t="s">
        <v>70</v>
      </c>
      <c r="AY123" s="226" t="s">
        <v>123</v>
      </c>
    </row>
    <row r="124" s="11" customFormat="1">
      <c r="B124" s="216"/>
      <c r="C124" s="217"/>
      <c r="D124" s="213" t="s">
        <v>134</v>
      </c>
      <c r="E124" s="218" t="s">
        <v>1</v>
      </c>
      <c r="F124" s="219" t="s">
        <v>187</v>
      </c>
      <c r="G124" s="217"/>
      <c r="H124" s="220">
        <v>34.200000000000003</v>
      </c>
      <c r="I124" s="221"/>
      <c r="J124" s="217"/>
      <c r="K124" s="217"/>
      <c r="L124" s="222"/>
      <c r="M124" s="223"/>
      <c r="N124" s="224"/>
      <c r="O124" s="224"/>
      <c r="P124" s="224"/>
      <c r="Q124" s="224"/>
      <c r="R124" s="224"/>
      <c r="S124" s="224"/>
      <c r="T124" s="224"/>
      <c r="U124" s="225"/>
      <c r="AT124" s="226" t="s">
        <v>134</v>
      </c>
      <c r="AU124" s="226" t="s">
        <v>80</v>
      </c>
      <c r="AV124" s="11" t="s">
        <v>80</v>
      </c>
      <c r="AW124" s="11" t="s">
        <v>32</v>
      </c>
      <c r="AX124" s="11" t="s">
        <v>70</v>
      </c>
      <c r="AY124" s="226" t="s">
        <v>123</v>
      </c>
    </row>
    <row r="125" s="11" customFormat="1">
      <c r="B125" s="216"/>
      <c r="C125" s="217"/>
      <c r="D125" s="213" t="s">
        <v>134</v>
      </c>
      <c r="E125" s="217"/>
      <c r="F125" s="219" t="s">
        <v>194</v>
      </c>
      <c r="G125" s="217"/>
      <c r="H125" s="220">
        <v>45.850000000000001</v>
      </c>
      <c r="I125" s="221"/>
      <c r="J125" s="217"/>
      <c r="K125" s="217"/>
      <c r="L125" s="222"/>
      <c r="M125" s="223"/>
      <c r="N125" s="224"/>
      <c r="O125" s="224"/>
      <c r="P125" s="224"/>
      <c r="Q125" s="224"/>
      <c r="R125" s="224"/>
      <c r="S125" s="224"/>
      <c r="T125" s="224"/>
      <c r="U125" s="225"/>
      <c r="AT125" s="226" t="s">
        <v>134</v>
      </c>
      <c r="AU125" s="226" t="s">
        <v>80</v>
      </c>
      <c r="AV125" s="11" t="s">
        <v>80</v>
      </c>
      <c r="AW125" s="11" t="s">
        <v>4</v>
      </c>
      <c r="AX125" s="11" t="s">
        <v>78</v>
      </c>
      <c r="AY125" s="226" t="s">
        <v>123</v>
      </c>
    </row>
    <row r="126" s="1" customFormat="1" ht="16.5" customHeight="1">
      <c r="B126" s="35"/>
      <c r="C126" s="201" t="s">
        <v>195</v>
      </c>
      <c r="D126" s="201" t="s">
        <v>125</v>
      </c>
      <c r="E126" s="202" t="s">
        <v>196</v>
      </c>
      <c r="F126" s="203" t="s">
        <v>197</v>
      </c>
      <c r="G126" s="204" t="s">
        <v>169</v>
      </c>
      <c r="H126" s="205">
        <v>186.59999999999999</v>
      </c>
      <c r="I126" s="206"/>
      <c r="J126" s="207">
        <f>ROUND(I126*H126,2)</f>
        <v>0</v>
      </c>
      <c r="K126" s="203" t="s">
        <v>1</v>
      </c>
      <c r="L126" s="40"/>
      <c r="M126" s="208" t="s">
        <v>1</v>
      </c>
      <c r="N126" s="209" t="s">
        <v>41</v>
      </c>
      <c r="O126" s="76"/>
      <c r="P126" s="210">
        <f>O126*H126</f>
        <v>0</v>
      </c>
      <c r="Q126" s="210">
        <v>0</v>
      </c>
      <c r="R126" s="210">
        <f>Q126*H126</f>
        <v>0</v>
      </c>
      <c r="S126" s="210">
        <v>0</v>
      </c>
      <c r="T126" s="210">
        <f>S126*H126</f>
        <v>0</v>
      </c>
      <c r="U126" s="211" t="s">
        <v>1</v>
      </c>
      <c r="AR126" s="14" t="s">
        <v>130</v>
      </c>
      <c r="AT126" s="14" t="s">
        <v>125</v>
      </c>
      <c r="AU126" s="14" t="s">
        <v>80</v>
      </c>
      <c r="AY126" s="14" t="s">
        <v>123</v>
      </c>
      <c r="BE126" s="212">
        <f>IF(N126="základní",J126,0)</f>
        <v>0</v>
      </c>
      <c r="BF126" s="212">
        <f>IF(N126="snížená",J126,0)</f>
        <v>0</v>
      </c>
      <c r="BG126" s="212">
        <f>IF(N126="zákl. přenesená",J126,0)</f>
        <v>0</v>
      </c>
      <c r="BH126" s="212">
        <f>IF(N126="sníž. přenesená",J126,0)</f>
        <v>0</v>
      </c>
      <c r="BI126" s="212">
        <f>IF(N126="nulová",J126,0)</f>
        <v>0</v>
      </c>
      <c r="BJ126" s="14" t="s">
        <v>78</v>
      </c>
      <c r="BK126" s="212">
        <f>ROUND(I126*H126,2)</f>
        <v>0</v>
      </c>
      <c r="BL126" s="14" t="s">
        <v>130</v>
      </c>
      <c r="BM126" s="14" t="s">
        <v>198</v>
      </c>
    </row>
    <row r="127" s="1" customFormat="1">
      <c r="B127" s="35"/>
      <c r="C127" s="36"/>
      <c r="D127" s="213" t="s">
        <v>132</v>
      </c>
      <c r="E127" s="36"/>
      <c r="F127" s="214" t="s">
        <v>197</v>
      </c>
      <c r="G127" s="36"/>
      <c r="H127" s="36"/>
      <c r="I127" s="128"/>
      <c r="J127" s="36"/>
      <c r="K127" s="36"/>
      <c r="L127" s="40"/>
      <c r="M127" s="215"/>
      <c r="N127" s="76"/>
      <c r="O127" s="76"/>
      <c r="P127" s="76"/>
      <c r="Q127" s="76"/>
      <c r="R127" s="76"/>
      <c r="S127" s="76"/>
      <c r="T127" s="76"/>
      <c r="U127" s="77"/>
      <c r="AT127" s="14" t="s">
        <v>132</v>
      </c>
      <c r="AU127" s="14" t="s">
        <v>80</v>
      </c>
    </row>
    <row r="128" s="11" customFormat="1">
      <c r="B128" s="216"/>
      <c r="C128" s="217"/>
      <c r="D128" s="213" t="s">
        <v>134</v>
      </c>
      <c r="E128" s="218" t="s">
        <v>1</v>
      </c>
      <c r="F128" s="219" t="s">
        <v>199</v>
      </c>
      <c r="G128" s="217"/>
      <c r="H128" s="220">
        <v>50.899999999999999</v>
      </c>
      <c r="I128" s="221"/>
      <c r="J128" s="217"/>
      <c r="K128" s="217"/>
      <c r="L128" s="222"/>
      <c r="M128" s="223"/>
      <c r="N128" s="224"/>
      <c r="O128" s="224"/>
      <c r="P128" s="224"/>
      <c r="Q128" s="224"/>
      <c r="R128" s="224"/>
      <c r="S128" s="224"/>
      <c r="T128" s="224"/>
      <c r="U128" s="225"/>
      <c r="AT128" s="226" t="s">
        <v>134</v>
      </c>
      <c r="AU128" s="226" t="s">
        <v>80</v>
      </c>
      <c r="AV128" s="11" t="s">
        <v>80</v>
      </c>
      <c r="AW128" s="11" t="s">
        <v>32</v>
      </c>
      <c r="AX128" s="11" t="s">
        <v>70</v>
      </c>
      <c r="AY128" s="226" t="s">
        <v>123</v>
      </c>
    </row>
    <row r="129" s="11" customFormat="1">
      <c r="B129" s="216"/>
      <c r="C129" s="217"/>
      <c r="D129" s="213" t="s">
        <v>134</v>
      </c>
      <c r="E129" s="218" t="s">
        <v>1</v>
      </c>
      <c r="F129" s="219" t="s">
        <v>180</v>
      </c>
      <c r="G129" s="217"/>
      <c r="H129" s="220">
        <v>44</v>
      </c>
      <c r="I129" s="221"/>
      <c r="J129" s="217"/>
      <c r="K129" s="217"/>
      <c r="L129" s="222"/>
      <c r="M129" s="223"/>
      <c r="N129" s="224"/>
      <c r="O129" s="224"/>
      <c r="P129" s="224"/>
      <c r="Q129" s="224"/>
      <c r="R129" s="224"/>
      <c r="S129" s="224"/>
      <c r="T129" s="224"/>
      <c r="U129" s="225"/>
      <c r="AT129" s="226" t="s">
        <v>134</v>
      </c>
      <c r="AU129" s="226" t="s">
        <v>80</v>
      </c>
      <c r="AV129" s="11" t="s">
        <v>80</v>
      </c>
      <c r="AW129" s="11" t="s">
        <v>32</v>
      </c>
      <c r="AX129" s="11" t="s">
        <v>70</v>
      </c>
      <c r="AY129" s="226" t="s">
        <v>123</v>
      </c>
    </row>
    <row r="130" s="11" customFormat="1">
      <c r="B130" s="216"/>
      <c r="C130" s="217"/>
      <c r="D130" s="213" t="s">
        <v>134</v>
      </c>
      <c r="E130" s="218" t="s">
        <v>1</v>
      </c>
      <c r="F130" s="219" t="s">
        <v>186</v>
      </c>
      <c r="G130" s="217"/>
      <c r="H130" s="220">
        <v>57.5</v>
      </c>
      <c r="I130" s="221"/>
      <c r="J130" s="217"/>
      <c r="K130" s="217"/>
      <c r="L130" s="222"/>
      <c r="M130" s="223"/>
      <c r="N130" s="224"/>
      <c r="O130" s="224"/>
      <c r="P130" s="224"/>
      <c r="Q130" s="224"/>
      <c r="R130" s="224"/>
      <c r="S130" s="224"/>
      <c r="T130" s="224"/>
      <c r="U130" s="225"/>
      <c r="AT130" s="226" t="s">
        <v>134</v>
      </c>
      <c r="AU130" s="226" t="s">
        <v>80</v>
      </c>
      <c r="AV130" s="11" t="s">
        <v>80</v>
      </c>
      <c r="AW130" s="11" t="s">
        <v>32</v>
      </c>
      <c r="AX130" s="11" t="s">
        <v>70</v>
      </c>
      <c r="AY130" s="226" t="s">
        <v>123</v>
      </c>
    </row>
    <row r="131" s="11" customFormat="1">
      <c r="B131" s="216"/>
      <c r="C131" s="217"/>
      <c r="D131" s="213" t="s">
        <v>134</v>
      </c>
      <c r="E131" s="218" t="s">
        <v>1</v>
      </c>
      <c r="F131" s="219" t="s">
        <v>187</v>
      </c>
      <c r="G131" s="217"/>
      <c r="H131" s="220">
        <v>34.200000000000003</v>
      </c>
      <c r="I131" s="221"/>
      <c r="J131" s="217"/>
      <c r="K131" s="217"/>
      <c r="L131" s="222"/>
      <c r="M131" s="223"/>
      <c r="N131" s="224"/>
      <c r="O131" s="224"/>
      <c r="P131" s="224"/>
      <c r="Q131" s="224"/>
      <c r="R131" s="224"/>
      <c r="S131" s="224"/>
      <c r="T131" s="224"/>
      <c r="U131" s="225"/>
      <c r="AT131" s="226" t="s">
        <v>134</v>
      </c>
      <c r="AU131" s="226" t="s">
        <v>80</v>
      </c>
      <c r="AV131" s="11" t="s">
        <v>80</v>
      </c>
      <c r="AW131" s="11" t="s">
        <v>32</v>
      </c>
      <c r="AX131" s="11" t="s">
        <v>70</v>
      </c>
      <c r="AY131" s="226" t="s">
        <v>123</v>
      </c>
    </row>
    <row r="132" s="1" customFormat="1" ht="16.5" customHeight="1">
      <c r="B132" s="35"/>
      <c r="C132" s="201" t="s">
        <v>200</v>
      </c>
      <c r="D132" s="201" t="s">
        <v>125</v>
      </c>
      <c r="E132" s="202" t="s">
        <v>201</v>
      </c>
      <c r="F132" s="203" t="s">
        <v>202</v>
      </c>
      <c r="G132" s="204" t="s">
        <v>169</v>
      </c>
      <c r="H132" s="205">
        <v>17.954999999999998</v>
      </c>
      <c r="I132" s="206"/>
      <c r="J132" s="207">
        <f>ROUND(I132*H132,2)</f>
        <v>0</v>
      </c>
      <c r="K132" s="203" t="s">
        <v>129</v>
      </c>
      <c r="L132" s="40"/>
      <c r="M132" s="208" t="s">
        <v>1</v>
      </c>
      <c r="N132" s="209" t="s">
        <v>41</v>
      </c>
      <c r="O132" s="76"/>
      <c r="P132" s="210">
        <f>O132*H132</f>
        <v>0</v>
      </c>
      <c r="Q132" s="210">
        <v>0</v>
      </c>
      <c r="R132" s="210">
        <f>Q132*H132</f>
        <v>0</v>
      </c>
      <c r="S132" s="210">
        <v>0</v>
      </c>
      <c r="T132" s="210">
        <f>S132*H132</f>
        <v>0</v>
      </c>
      <c r="U132" s="211" t="s">
        <v>1</v>
      </c>
      <c r="AR132" s="14" t="s">
        <v>130</v>
      </c>
      <c r="AT132" s="14" t="s">
        <v>125</v>
      </c>
      <c r="AU132" s="14" t="s">
        <v>80</v>
      </c>
      <c r="AY132" s="14" t="s">
        <v>123</v>
      </c>
      <c r="BE132" s="212">
        <f>IF(N132="základní",J132,0)</f>
        <v>0</v>
      </c>
      <c r="BF132" s="212">
        <f>IF(N132="snížená",J132,0)</f>
        <v>0</v>
      </c>
      <c r="BG132" s="212">
        <f>IF(N132="zákl. přenesená",J132,0)</f>
        <v>0</v>
      </c>
      <c r="BH132" s="212">
        <f>IF(N132="sníž. přenesená",J132,0)</f>
        <v>0</v>
      </c>
      <c r="BI132" s="212">
        <f>IF(N132="nulová",J132,0)</f>
        <v>0</v>
      </c>
      <c r="BJ132" s="14" t="s">
        <v>78</v>
      </c>
      <c r="BK132" s="212">
        <f>ROUND(I132*H132,2)</f>
        <v>0</v>
      </c>
      <c r="BL132" s="14" t="s">
        <v>130</v>
      </c>
      <c r="BM132" s="14" t="s">
        <v>203</v>
      </c>
    </row>
    <row r="133" s="1" customFormat="1">
      <c r="B133" s="35"/>
      <c r="C133" s="36"/>
      <c r="D133" s="213" t="s">
        <v>132</v>
      </c>
      <c r="E133" s="36"/>
      <c r="F133" s="214" t="s">
        <v>204</v>
      </c>
      <c r="G133" s="36"/>
      <c r="H133" s="36"/>
      <c r="I133" s="128"/>
      <c r="J133" s="36"/>
      <c r="K133" s="36"/>
      <c r="L133" s="40"/>
      <c r="M133" s="215"/>
      <c r="N133" s="76"/>
      <c r="O133" s="76"/>
      <c r="P133" s="76"/>
      <c r="Q133" s="76"/>
      <c r="R133" s="76"/>
      <c r="S133" s="76"/>
      <c r="T133" s="76"/>
      <c r="U133" s="77"/>
      <c r="AT133" s="14" t="s">
        <v>132</v>
      </c>
      <c r="AU133" s="14" t="s">
        <v>80</v>
      </c>
    </row>
    <row r="134" s="11" customFormat="1">
      <c r="B134" s="216"/>
      <c r="C134" s="217"/>
      <c r="D134" s="213" t="s">
        <v>134</v>
      </c>
      <c r="E134" s="218" t="s">
        <v>1</v>
      </c>
      <c r="F134" s="219" t="s">
        <v>205</v>
      </c>
      <c r="G134" s="217"/>
      <c r="H134" s="220">
        <v>17.954999999999998</v>
      </c>
      <c r="I134" s="221"/>
      <c r="J134" s="217"/>
      <c r="K134" s="217"/>
      <c r="L134" s="222"/>
      <c r="M134" s="223"/>
      <c r="N134" s="224"/>
      <c r="O134" s="224"/>
      <c r="P134" s="224"/>
      <c r="Q134" s="224"/>
      <c r="R134" s="224"/>
      <c r="S134" s="224"/>
      <c r="T134" s="224"/>
      <c r="U134" s="225"/>
      <c r="AT134" s="226" t="s">
        <v>134</v>
      </c>
      <c r="AU134" s="226" t="s">
        <v>80</v>
      </c>
      <c r="AV134" s="11" t="s">
        <v>80</v>
      </c>
      <c r="AW134" s="11" t="s">
        <v>32</v>
      </c>
      <c r="AX134" s="11" t="s">
        <v>70</v>
      </c>
      <c r="AY134" s="226" t="s">
        <v>123</v>
      </c>
    </row>
    <row r="135" s="1" customFormat="1" ht="16.5" customHeight="1">
      <c r="B135" s="35"/>
      <c r="C135" s="201" t="s">
        <v>206</v>
      </c>
      <c r="D135" s="201" t="s">
        <v>125</v>
      </c>
      <c r="E135" s="202" t="s">
        <v>207</v>
      </c>
      <c r="F135" s="203" t="s">
        <v>208</v>
      </c>
      <c r="G135" s="204" t="s">
        <v>169</v>
      </c>
      <c r="H135" s="205">
        <v>57.450000000000003</v>
      </c>
      <c r="I135" s="206"/>
      <c r="J135" s="207">
        <f>ROUND(I135*H135,2)</f>
        <v>0</v>
      </c>
      <c r="K135" s="203" t="s">
        <v>129</v>
      </c>
      <c r="L135" s="40"/>
      <c r="M135" s="208" t="s">
        <v>1</v>
      </c>
      <c r="N135" s="209" t="s">
        <v>41</v>
      </c>
      <c r="O135" s="76"/>
      <c r="P135" s="210">
        <f>O135*H135</f>
        <v>0</v>
      </c>
      <c r="Q135" s="210">
        <v>0</v>
      </c>
      <c r="R135" s="210">
        <f>Q135*H135</f>
        <v>0</v>
      </c>
      <c r="S135" s="210">
        <v>0</v>
      </c>
      <c r="T135" s="210">
        <f>S135*H135</f>
        <v>0</v>
      </c>
      <c r="U135" s="211" t="s">
        <v>1</v>
      </c>
      <c r="AR135" s="14" t="s">
        <v>130</v>
      </c>
      <c r="AT135" s="14" t="s">
        <v>125</v>
      </c>
      <c r="AU135" s="14" t="s">
        <v>80</v>
      </c>
      <c r="AY135" s="14" t="s">
        <v>123</v>
      </c>
      <c r="BE135" s="212">
        <f>IF(N135="základní",J135,0)</f>
        <v>0</v>
      </c>
      <c r="BF135" s="212">
        <f>IF(N135="snížená",J135,0)</f>
        <v>0</v>
      </c>
      <c r="BG135" s="212">
        <f>IF(N135="zákl. přenesená",J135,0)</f>
        <v>0</v>
      </c>
      <c r="BH135" s="212">
        <f>IF(N135="sníž. přenesená",J135,0)</f>
        <v>0</v>
      </c>
      <c r="BI135" s="212">
        <f>IF(N135="nulová",J135,0)</f>
        <v>0</v>
      </c>
      <c r="BJ135" s="14" t="s">
        <v>78</v>
      </c>
      <c r="BK135" s="212">
        <f>ROUND(I135*H135,2)</f>
        <v>0</v>
      </c>
      <c r="BL135" s="14" t="s">
        <v>130</v>
      </c>
      <c r="BM135" s="14" t="s">
        <v>209</v>
      </c>
    </row>
    <row r="136" s="1" customFormat="1">
      <c r="B136" s="35"/>
      <c r="C136" s="36"/>
      <c r="D136" s="213" t="s">
        <v>132</v>
      </c>
      <c r="E136" s="36"/>
      <c r="F136" s="214" t="s">
        <v>210</v>
      </c>
      <c r="G136" s="36"/>
      <c r="H136" s="36"/>
      <c r="I136" s="128"/>
      <c r="J136" s="36"/>
      <c r="K136" s="36"/>
      <c r="L136" s="40"/>
      <c r="M136" s="215"/>
      <c r="N136" s="76"/>
      <c r="O136" s="76"/>
      <c r="P136" s="76"/>
      <c r="Q136" s="76"/>
      <c r="R136" s="76"/>
      <c r="S136" s="76"/>
      <c r="T136" s="76"/>
      <c r="U136" s="77"/>
      <c r="AT136" s="14" t="s">
        <v>132</v>
      </c>
      <c r="AU136" s="14" t="s">
        <v>80</v>
      </c>
    </row>
    <row r="137" s="11" customFormat="1">
      <c r="B137" s="216"/>
      <c r="C137" s="217"/>
      <c r="D137" s="213" t="s">
        <v>134</v>
      </c>
      <c r="E137" s="218" t="s">
        <v>1</v>
      </c>
      <c r="F137" s="219" t="s">
        <v>211</v>
      </c>
      <c r="G137" s="217"/>
      <c r="H137" s="220">
        <v>34.200000000000003</v>
      </c>
      <c r="I137" s="221"/>
      <c r="J137" s="217"/>
      <c r="K137" s="217"/>
      <c r="L137" s="222"/>
      <c r="M137" s="223"/>
      <c r="N137" s="224"/>
      <c r="O137" s="224"/>
      <c r="P137" s="224"/>
      <c r="Q137" s="224"/>
      <c r="R137" s="224"/>
      <c r="S137" s="224"/>
      <c r="T137" s="224"/>
      <c r="U137" s="225"/>
      <c r="AT137" s="226" t="s">
        <v>134</v>
      </c>
      <c r="AU137" s="226" t="s">
        <v>80</v>
      </c>
      <c r="AV137" s="11" t="s">
        <v>80</v>
      </c>
      <c r="AW137" s="11" t="s">
        <v>32</v>
      </c>
      <c r="AX137" s="11" t="s">
        <v>70</v>
      </c>
      <c r="AY137" s="226" t="s">
        <v>123</v>
      </c>
    </row>
    <row r="138" s="11" customFormat="1">
      <c r="B138" s="216"/>
      <c r="C138" s="217"/>
      <c r="D138" s="213" t="s">
        <v>134</v>
      </c>
      <c r="E138" s="218" t="s">
        <v>1</v>
      </c>
      <c r="F138" s="219" t="s">
        <v>212</v>
      </c>
      <c r="G138" s="217"/>
      <c r="H138" s="220">
        <v>23.25</v>
      </c>
      <c r="I138" s="221"/>
      <c r="J138" s="217"/>
      <c r="K138" s="217"/>
      <c r="L138" s="222"/>
      <c r="M138" s="223"/>
      <c r="N138" s="224"/>
      <c r="O138" s="224"/>
      <c r="P138" s="224"/>
      <c r="Q138" s="224"/>
      <c r="R138" s="224"/>
      <c r="S138" s="224"/>
      <c r="T138" s="224"/>
      <c r="U138" s="225"/>
      <c r="AT138" s="226" t="s">
        <v>134</v>
      </c>
      <c r="AU138" s="226" t="s">
        <v>80</v>
      </c>
      <c r="AV138" s="11" t="s">
        <v>80</v>
      </c>
      <c r="AW138" s="11" t="s">
        <v>32</v>
      </c>
      <c r="AX138" s="11" t="s">
        <v>70</v>
      </c>
      <c r="AY138" s="226" t="s">
        <v>123</v>
      </c>
    </row>
    <row r="139" s="1" customFormat="1" ht="16.5" customHeight="1">
      <c r="B139" s="35"/>
      <c r="C139" s="201" t="s">
        <v>213</v>
      </c>
      <c r="D139" s="201" t="s">
        <v>125</v>
      </c>
      <c r="E139" s="202" t="s">
        <v>214</v>
      </c>
      <c r="F139" s="203" t="s">
        <v>215</v>
      </c>
      <c r="G139" s="204" t="s">
        <v>216</v>
      </c>
      <c r="H139" s="205">
        <v>335.88</v>
      </c>
      <c r="I139" s="206"/>
      <c r="J139" s="207">
        <f>ROUND(I139*H139,2)</f>
        <v>0</v>
      </c>
      <c r="K139" s="203" t="s">
        <v>129</v>
      </c>
      <c r="L139" s="40"/>
      <c r="M139" s="208" t="s">
        <v>1</v>
      </c>
      <c r="N139" s="209" t="s">
        <v>41</v>
      </c>
      <c r="O139" s="76"/>
      <c r="P139" s="210">
        <f>O139*H139</f>
        <v>0</v>
      </c>
      <c r="Q139" s="210">
        <v>0</v>
      </c>
      <c r="R139" s="210">
        <f>Q139*H139</f>
        <v>0</v>
      </c>
      <c r="S139" s="210">
        <v>0</v>
      </c>
      <c r="T139" s="210">
        <f>S139*H139</f>
        <v>0</v>
      </c>
      <c r="U139" s="211" t="s">
        <v>1</v>
      </c>
      <c r="AR139" s="14" t="s">
        <v>130</v>
      </c>
      <c r="AT139" s="14" t="s">
        <v>125</v>
      </c>
      <c r="AU139" s="14" t="s">
        <v>80</v>
      </c>
      <c r="AY139" s="14" t="s">
        <v>123</v>
      </c>
      <c r="BE139" s="212">
        <f>IF(N139="základní",J139,0)</f>
        <v>0</v>
      </c>
      <c r="BF139" s="212">
        <f>IF(N139="snížená",J139,0)</f>
        <v>0</v>
      </c>
      <c r="BG139" s="212">
        <f>IF(N139="zákl. přenesená",J139,0)</f>
        <v>0</v>
      </c>
      <c r="BH139" s="212">
        <f>IF(N139="sníž. přenesená",J139,0)</f>
        <v>0</v>
      </c>
      <c r="BI139" s="212">
        <f>IF(N139="nulová",J139,0)</f>
        <v>0</v>
      </c>
      <c r="BJ139" s="14" t="s">
        <v>78</v>
      </c>
      <c r="BK139" s="212">
        <f>ROUND(I139*H139,2)</f>
        <v>0</v>
      </c>
      <c r="BL139" s="14" t="s">
        <v>130</v>
      </c>
      <c r="BM139" s="14" t="s">
        <v>217</v>
      </c>
    </row>
    <row r="140" s="1" customFormat="1">
      <c r="B140" s="35"/>
      <c r="C140" s="36"/>
      <c r="D140" s="213" t="s">
        <v>132</v>
      </c>
      <c r="E140" s="36"/>
      <c r="F140" s="214" t="s">
        <v>218</v>
      </c>
      <c r="G140" s="36"/>
      <c r="H140" s="36"/>
      <c r="I140" s="128"/>
      <c r="J140" s="36"/>
      <c r="K140" s="36"/>
      <c r="L140" s="40"/>
      <c r="M140" s="215"/>
      <c r="N140" s="76"/>
      <c r="O140" s="76"/>
      <c r="P140" s="76"/>
      <c r="Q140" s="76"/>
      <c r="R140" s="76"/>
      <c r="S140" s="76"/>
      <c r="T140" s="76"/>
      <c r="U140" s="77"/>
      <c r="AT140" s="14" t="s">
        <v>132</v>
      </c>
      <c r="AU140" s="14" t="s">
        <v>80</v>
      </c>
    </row>
    <row r="141" s="11" customFormat="1">
      <c r="B141" s="216"/>
      <c r="C141" s="217"/>
      <c r="D141" s="213" t="s">
        <v>134</v>
      </c>
      <c r="E141" s="218" t="s">
        <v>1</v>
      </c>
      <c r="F141" s="219" t="s">
        <v>199</v>
      </c>
      <c r="G141" s="217"/>
      <c r="H141" s="220">
        <v>50.899999999999999</v>
      </c>
      <c r="I141" s="221"/>
      <c r="J141" s="217"/>
      <c r="K141" s="217"/>
      <c r="L141" s="222"/>
      <c r="M141" s="223"/>
      <c r="N141" s="224"/>
      <c r="O141" s="224"/>
      <c r="P141" s="224"/>
      <c r="Q141" s="224"/>
      <c r="R141" s="224"/>
      <c r="S141" s="224"/>
      <c r="T141" s="224"/>
      <c r="U141" s="225"/>
      <c r="AT141" s="226" t="s">
        <v>134</v>
      </c>
      <c r="AU141" s="226" t="s">
        <v>80</v>
      </c>
      <c r="AV141" s="11" t="s">
        <v>80</v>
      </c>
      <c r="AW141" s="11" t="s">
        <v>32</v>
      </c>
      <c r="AX141" s="11" t="s">
        <v>70</v>
      </c>
      <c r="AY141" s="226" t="s">
        <v>123</v>
      </c>
    </row>
    <row r="142" s="11" customFormat="1">
      <c r="B142" s="216"/>
      <c r="C142" s="217"/>
      <c r="D142" s="213" t="s">
        <v>134</v>
      </c>
      <c r="E142" s="218" t="s">
        <v>1</v>
      </c>
      <c r="F142" s="219" t="s">
        <v>180</v>
      </c>
      <c r="G142" s="217"/>
      <c r="H142" s="220">
        <v>44</v>
      </c>
      <c r="I142" s="221"/>
      <c r="J142" s="217"/>
      <c r="K142" s="217"/>
      <c r="L142" s="222"/>
      <c r="M142" s="223"/>
      <c r="N142" s="224"/>
      <c r="O142" s="224"/>
      <c r="P142" s="224"/>
      <c r="Q142" s="224"/>
      <c r="R142" s="224"/>
      <c r="S142" s="224"/>
      <c r="T142" s="224"/>
      <c r="U142" s="225"/>
      <c r="AT142" s="226" t="s">
        <v>134</v>
      </c>
      <c r="AU142" s="226" t="s">
        <v>80</v>
      </c>
      <c r="AV142" s="11" t="s">
        <v>80</v>
      </c>
      <c r="AW142" s="11" t="s">
        <v>32</v>
      </c>
      <c r="AX142" s="11" t="s">
        <v>70</v>
      </c>
      <c r="AY142" s="226" t="s">
        <v>123</v>
      </c>
    </row>
    <row r="143" s="11" customFormat="1">
      <c r="B143" s="216"/>
      <c r="C143" s="217"/>
      <c r="D143" s="213" t="s">
        <v>134</v>
      </c>
      <c r="E143" s="218" t="s">
        <v>1</v>
      </c>
      <c r="F143" s="219" t="s">
        <v>186</v>
      </c>
      <c r="G143" s="217"/>
      <c r="H143" s="220">
        <v>57.5</v>
      </c>
      <c r="I143" s="221"/>
      <c r="J143" s="217"/>
      <c r="K143" s="217"/>
      <c r="L143" s="222"/>
      <c r="M143" s="223"/>
      <c r="N143" s="224"/>
      <c r="O143" s="224"/>
      <c r="P143" s="224"/>
      <c r="Q143" s="224"/>
      <c r="R143" s="224"/>
      <c r="S143" s="224"/>
      <c r="T143" s="224"/>
      <c r="U143" s="225"/>
      <c r="AT143" s="226" t="s">
        <v>134</v>
      </c>
      <c r="AU143" s="226" t="s">
        <v>80</v>
      </c>
      <c r="AV143" s="11" t="s">
        <v>80</v>
      </c>
      <c r="AW143" s="11" t="s">
        <v>32</v>
      </c>
      <c r="AX143" s="11" t="s">
        <v>70</v>
      </c>
      <c r="AY143" s="226" t="s">
        <v>123</v>
      </c>
    </row>
    <row r="144" s="11" customFormat="1">
      <c r="B144" s="216"/>
      <c r="C144" s="217"/>
      <c r="D144" s="213" t="s">
        <v>134</v>
      </c>
      <c r="E144" s="218" t="s">
        <v>1</v>
      </c>
      <c r="F144" s="219" t="s">
        <v>187</v>
      </c>
      <c r="G144" s="217"/>
      <c r="H144" s="220">
        <v>34.200000000000003</v>
      </c>
      <c r="I144" s="221"/>
      <c r="J144" s="217"/>
      <c r="K144" s="217"/>
      <c r="L144" s="222"/>
      <c r="M144" s="223"/>
      <c r="N144" s="224"/>
      <c r="O144" s="224"/>
      <c r="P144" s="224"/>
      <c r="Q144" s="224"/>
      <c r="R144" s="224"/>
      <c r="S144" s="224"/>
      <c r="T144" s="224"/>
      <c r="U144" s="225"/>
      <c r="AT144" s="226" t="s">
        <v>134</v>
      </c>
      <c r="AU144" s="226" t="s">
        <v>80</v>
      </c>
      <c r="AV144" s="11" t="s">
        <v>80</v>
      </c>
      <c r="AW144" s="11" t="s">
        <v>32</v>
      </c>
      <c r="AX144" s="11" t="s">
        <v>70</v>
      </c>
      <c r="AY144" s="226" t="s">
        <v>123</v>
      </c>
    </row>
    <row r="145" s="11" customFormat="1">
      <c r="B145" s="216"/>
      <c r="C145" s="217"/>
      <c r="D145" s="213" t="s">
        <v>134</v>
      </c>
      <c r="E145" s="217"/>
      <c r="F145" s="219" t="s">
        <v>219</v>
      </c>
      <c r="G145" s="217"/>
      <c r="H145" s="220">
        <v>335.88</v>
      </c>
      <c r="I145" s="221"/>
      <c r="J145" s="217"/>
      <c r="K145" s="217"/>
      <c r="L145" s="222"/>
      <c r="M145" s="223"/>
      <c r="N145" s="224"/>
      <c r="O145" s="224"/>
      <c r="P145" s="224"/>
      <c r="Q145" s="224"/>
      <c r="R145" s="224"/>
      <c r="S145" s="224"/>
      <c r="T145" s="224"/>
      <c r="U145" s="225"/>
      <c r="AT145" s="226" t="s">
        <v>134</v>
      </c>
      <c r="AU145" s="226" t="s">
        <v>80</v>
      </c>
      <c r="AV145" s="11" t="s">
        <v>80</v>
      </c>
      <c r="AW145" s="11" t="s">
        <v>4</v>
      </c>
      <c r="AX145" s="11" t="s">
        <v>78</v>
      </c>
      <c r="AY145" s="226" t="s">
        <v>123</v>
      </c>
    </row>
    <row r="146" s="1" customFormat="1" ht="16.5" customHeight="1">
      <c r="B146" s="35"/>
      <c r="C146" s="201" t="s">
        <v>8</v>
      </c>
      <c r="D146" s="201" t="s">
        <v>125</v>
      </c>
      <c r="E146" s="202" t="s">
        <v>220</v>
      </c>
      <c r="F146" s="203" t="s">
        <v>221</v>
      </c>
      <c r="G146" s="204" t="s">
        <v>169</v>
      </c>
      <c r="H146" s="205">
        <v>3</v>
      </c>
      <c r="I146" s="206"/>
      <c r="J146" s="207">
        <f>ROUND(I146*H146,2)</f>
        <v>0</v>
      </c>
      <c r="K146" s="203" t="s">
        <v>129</v>
      </c>
      <c r="L146" s="40"/>
      <c r="M146" s="208" t="s">
        <v>1</v>
      </c>
      <c r="N146" s="209" t="s">
        <v>41</v>
      </c>
      <c r="O146" s="76"/>
      <c r="P146" s="210">
        <f>O146*H146</f>
        <v>0</v>
      </c>
      <c r="Q146" s="210">
        <v>0</v>
      </c>
      <c r="R146" s="210">
        <f>Q146*H146</f>
        <v>0</v>
      </c>
      <c r="S146" s="210">
        <v>0</v>
      </c>
      <c r="T146" s="210">
        <f>S146*H146</f>
        <v>0</v>
      </c>
      <c r="U146" s="211" t="s">
        <v>1</v>
      </c>
      <c r="AR146" s="14" t="s">
        <v>130</v>
      </c>
      <c r="AT146" s="14" t="s">
        <v>125</v>
      </c>
      <c r="AU146" s="14" t="s">
        <v>80</v>
      </c>
      <c r="AY146" s="14" t="s">
        <v>123</v>
      </c>
      <c r="BE146" s="212">
        <f>IF(N146="základní",J146,0)</f>
        <v>0</v>
      </c>
      <c r="BF146" s="212">
        <f>IF(N146="snížená",J146,0)</f>
        <v>0</v>
      </c>
      <c r="BG146" s="212">
        <f>IF(N146="zákl. přenesená",J146,0)</f>
        <v>0</v>
      </c>
      <c r="BH146" s="212">
        <f>IF(N146="sníž. přenesená",J146,0)</f>
        <v>0</v>
      </c>
      <c r="BI146" s="212">
        <f>IF(N146="nulová",J146,0)</f>
        <v>0</v>
      </c>
      <c r="BJ146" s="14" t="s">
        <v>78</v>
      </c>
      <c r="BK146" s="212">
        <f>ROUND(I146*H146,2)</f>
        <v>0</v>
      </c>
      <c r="BL146" s="14" t="s">
        <v>130</v>
      </c>
      <c r="BM146" s="14" t="s">
        <v>222</v>
      </c>
    </row>
    <row r="147" s="1" customFormat="1">
      <c r="B147" s="35"/>
      <c r="C147" s="36"/>
      <c r="D147" s="213" t="s">
        <v>132</v>
      </c>
      <c r="E147" s="36"/>
      <c r="F147" s="214" t="s">
        <v>223</v>
      </c>
      <c r="G147" s="36"/>
      <c r="H147" s="36"/>
      <c r="I147" s="128"/>
      <c r="J147" s="36"/>
      <c r="K147" s="36"/>
      <c r="L147" s="40"/>
      <c r="M147" s="215"/>
      <c r="N147" s="76"/>
      <c r="O147" s="76"/>
      <c r="P147" s="76"/>
      <c r="Q147" s="76"/>
      <c r="R147" s="76"/>
      <c r="S147" s="76"/>
      <c r="T147" s="76"/>
      <c r="U147" s="77"/>
      <c r="AT147" s="14" t="s">
        <v>132</v>
      </c>
      <c r="AU147" s="14" t="s">
        <v>80</v>
      </c>
    </row>
    <row r="148" s="11" customFormat="1">
      <c r="B148" s="216"/>
      <c r="C148" s="217"/>
      <c r="D148" s="213" t="s">
        <v>134</v>
      </c>
      <c r="E148" s="218" t="s">
        <v>1</v>
      </c>
      <c r="F148" s="219" t="s">
        <v>224</v>
      </c>
      <c r="G148" s="217"/>
      <c r="H148" s="220">
        <v>3</v>
      </c>
      <c r="I148" s="221"/>
      <c r="J148" s="217"/>
      <c r="K148" s="217"/>
      <c r="L148" s="222"/>
      <c r="M148" s="223"/>
      <c r="N148" s="224"/>
      <c r="O148" s="224"/>
      <c r="P148" s="224"/>
      <c r="Q148" s="224"/>
      <c r="R148" s="224"/>
      <c r="S148" s="224"/>
      <c r="T148" s="224"/>
      <c r="U148" s="225"/>
      <c r="AT148" s="226" t="s">
        <v>134</v>
      </c>
      <c r="AU148" s="226" t="s">
        <v>80</v>
      </c>
      <c r="AV148" s="11" t="s">
        <v>80</v>
      </c>
      <c r="AW148" s="11" t="s">
        <v>32</v>
      </c>
      <c r="AX148" s="11" t="s">
        <v>70</v>
      </c>
      <c r="AY148" s="226" t="s">
        <v>123</v>
      </c>
    </row>
    <row r="149" s="1" customFormat="1" ht="16.5" customHeight="1">
      <c r="B149" s="35"/>
      <c r="C149" s="238" t="s">
        <v>225</v>
      </c>
      <c r="D149" s="238" t="s">
        <v>226</v>
      </c>
      <c r="E149" s="239" t="s">
        <v>227</v>
      </c>
      <c r="F149" s="240" t="s">
        <v>228</v>
      </c>
      <c r="G149" s="241" t="s">
        <v>216</v>
      </c>
      <c r="H149" s="242">
        <v>5.4000000000000004</v>
      </c>
      <c r="I149" s="243"/>
      <c r="J149" s="244">
        <f>ROUND(I149*H149,2)</f>
        <v>0</v>
      </c>
      <c r="K149" s="240" t="s">
        <v>129</v>
      </c>
      <c r="L149" s="245"/>
      <c r="M149" s="246" t="s">
        <v>1</v>
      </c>
      <c r="N149" s="247" t="s">
        <v>41</v>
      </c>
      <c r="O149" s="76"/>
      <c r="P149" s="210">
        <f>O149*H149</f>
        <v>0</v>
      </c>
      <c r="Q149" s="210">
        <v>1</v>
      </c>
      <c r="R149" s="210">
        <f>Q149*H149</f>
        <v>5.4000000000000004</v>
      </c>
      <c r="S149" s="210">
        <v>0</v>
      </c>
      <c r="T149" s="210">
        <f>S149*H149</f>
        <v>0</v>
      </c>
      <c r="U149" s="211" t="s">
        <v>1</v>
      </c>
      <c r="AR149" s="14" t="s">
        <v>173</v>
      </c>
      <c r="AT149" s="14" t="s">
        <v>226</v>
      </c>
      <c r="AU149" s="14" t="s">
        <v>80</v>
      </c>
      <c r="AY149" s="14" t="s">
        <v>123</v>
      </c>
      <c r="BE149" s="212">
        <f>IF(N149="základní",J149,0)</f>
        <v>0</v>
      </c>
      <c r="BF149" s="212">
        <f>IF(N149="snížená",J149,0)</f>
        <v>0</v>
      </c>
      <c r="BG149" s="212">
        <f>IF(N149="zákl. přenesená",J149,0)</f>
        <v>0</v>
      </c>
      <c r="BH149" s="212">
        <f>IF(N149="sníž. přenesená",J149,0)</f>
        <v>0</v>
      </c>
      <c r="BI149" s="212">
        <f>IF(N149="nulová",J149,0)</f>
        <v>0</v>
      </c>
      <c r="BJ149" s="14" t="s">
        <v>78</v>
      </c>
      <c r="BK149" s="212">
        <f>ROUND(I149*H149,2)</f>
        <v>0</v>
      </c>
      <c r="BL149" s="14" t="s">
        <v>130</v>
      </c>
      <c r="BM149" s="14" t="s">
        <v>229</v>
      </c>
    </row>
    <row r="150" s="1" customFormat="1">
      <c r="B150" s="35"/>
      <c r="C150" s="36"/>
      <c r="D150" s="213" t="s">
        <v>132</v>
      </c>
      <c r="E150" s="36"/>
      <c r="F150" s="214" t="s">
        <v>228</v>
      </c>
      <c r="G150" s="36"/>
      <c r="H150" s="36"/>
      <c r="I150" s="128"/>
      <c r="J150" s="36"/>
      <c r="K150" s="36"/>
      <c r="L150" s="40"/>
      <c r="M150" s="215"/>
      <c r="N150" s="76"/>
      <c r="O150" s="76"/>
      <c r="P150" s="76"/>
      <c r="Q150" s="76"/>
      <c r="R150" s="76"/>
      <c r="S150" s="76"/>
      <c r="T150" s="76"/>
      <c r="U150" s="77"/>
      <c r="AT150" s="14" t="s">
        <v>132</v>
      </c>
      <c r="AU150" s="14" t="s">
        <v>80</v>
      </c>
    </row>
    <row r="151" s="11" customFormat="1">
      <c r="B151" s="216"/>
      <c r="C151" s="217"/>
      <c r="D151" s="213" t="s">
        <v>134</v>
      </c>
      <c r="E151" s="217"/>
      <c r="F151" s="219" t="s">
        <v>230</v>
      </c>
      <c r="G151" s="217"/>
      <c r="H151" s="220">
        <v>5.4000000000000004</v>
      </c>
      <c r="I151" s="221"/>
      <c r="J151" s="217"/>
      <c r="K151" s="217"/>
      <c r="L151" s="222"/>
      <c r="M151" s="223"/>
      <c r="N151" s="224"/>
      <c r="O151" s="224"/>
      <c r="P151" s="224"/>
      <c r="Q151" s="224"/>
      <c r="R151" s="224"/>
      <c r="S151" s="224"/>
      <c r="T151" s="224"/>
      <c r="U151" s="225"/>
      <c r="AT151" s="226" t="s">
        <v>134</v>
      </c>
      <c r="AU151" s="226" t="s">
        <v>80</v>
      </c>
      <c r="AV151" s="11" t="s">
        <v>80</v>
      </c>
      <c r="AW151" s="11" t="s">
        <v>4</v>
      </c>
      <c r="AX151" s="11" t="s">
        <v>78</v>
      </c>
      <c r="AY151" s="226" t="s">
        <v>123</v>
      </c>
    </row>
    <row r="152" s="1" customFormat="1" ht="33.75" customHeight="1">
      <c r="B152" s="35"/>
      <c r="C152" s="201" t="s">
        <v>231</v>
      </c>
      <c r="D152" s="201" t="s">
        <v>125</v>
      </c>
      <c r="E152" s="202" t="s">
        <v>232</v>
      </c>
      <c r="F152" s="203" t="s">
        <v>233</v>
      </c>
      <c r="G152" s="204" t="s">
        <v>128</v>
      </c>
      <c r="H152" s="205">
        <v>440</v>
      </c>
      <c r="I152" s="206"/>
      <c r="J152" s="207">
        <f>ROUND(I152*H152,2)</f>
        <v>0</v>
      </c>
      <c r="K152" s="203" t="s">
        <v>1</v>
      </c>
      <c r="L152" s="40"/>
      <c r="M152" s="208" t="s">
        <v>1</v>
      </c>
      <c r="N152" s="209" t="s">
        <v>41</v>
      </c>
      <c r="O152" s="76"/>
      <c r="P152" s="210">
        <f>O152*H152</f>
        <v>0</v>
      </c>
      <c r="Q152" s="210">
        <v>0</v>
      </c>
      <c r="R152" s="210">
        <f>Q152*H152</f>
        <v>0</v>
      </c>
      <c r="S152" s="210">
        <v>0</v>
      </c>
      <c r="T152" s="210">
        <f>S152*H152</f>
        <v>0</v>
      </c>
      <c r="U152" s="211" t="s">
        <v>1</v>
      </c>
      <c r="AR152" s="14" t="s">
        <v>130</v>
      </c>
      <c r="AT152" s="14" t="s">
        <v>125</v>
      </c>
      <c r="AU152" s="14" t="s">
        <v>80</v>
      </c>
      <c r="AY152" s="14" t="s">
        <v>123</v>
      </c>
      <c r="BE152" s="212">
        <f>IF(N152="základní",J152,0)</f>
        <v>0</v>
      </c>
      <c r="BF152" s="212">
        <f>IF(N152="snížená",J152,0)</f>
        <v>0</v>
      </c>
      <c r="BG152" s="212">
        <f>IF(N152="zákl. přenesená",J152,0)</f>
        <v>0</v>
      </c>
      <c r="BH152" s="212">
        <f>IF(N152="sníž. přenesená",J152,0)</f>
        <v>0</v>
      </c>
      <c r="BI152" s="212">
        <f>IF(N152="nulová",J152,0)</f>
        <v>0</v>
      </c>
      <c r="BJ152" s="14" t="s">
        <v>78</v>
      </c>
      <c r="BK152" s="212">
        <f>ROUND(I152*H152,2)</f>
        <v>0</v>
      </c>
      <c r="BL152" s="14" t="s">
        <v>130</v>
      </c>
      <c r="BM152" s="14" t="s">
        <v>234</v>
      </c>
    </row>
    <row r="153" s="1" customFormat="1">
      <c r="B153" s="35"/>
      <c r="C153" s="36"/>
      <c r="D153" s="213" t="s">
        <v>132</v>
      </c>
      <c r="E153" s="36"/>
      <c r="F153" s="214" t="s">
        <v>233</v>
      </c>
      <c r="G153" s="36"/>
      <c r="H153" s="36"/>
      <c r="I153" s="128"/>
      <c r="J153" s="36"/>
      <c r="K153" s="36"/>
      <c r="L153" s="40"/>
      <c r="M153" s="215"/>
      <c r="N153" s="76"/>
      <c r="O153" s="76"/>
      <c r="P153" s="76"/>
      <c r="Q153" s="76"/>
      <c r="R153" s="76"/>
      <c r="S153" s="76"/>
      <c r="T153" s="76"/>
      <c r="U153" s="77"/>
      <c r="AT153" s="14" t="s">
        <v>132</v>
      </c>
      <c r="AU153" s="14" t="s">
        <v>80</v>
      </c>
    </row>
    <row r="154" s="11" customFormat="1">
      <c r="B154" s="216"/>
      <c r="C154" s="217"/>
      <c r="D154" s="213" t="s">
        <v>134</v>
      </c>
      <c r="E154" s="218" t="s">
        <v>1</v>
      </c>
      <c r="F154" s="219" t="s">
        <v>235</v>
      </c>
      <c r="G154" s="217"/>
      <c r="H154" s="220">
        <v>440</v>
      </c>
      <c r="I154" s="221"/>
      <c r="J154" s="217"/>
      <c r="K154" s="217"/>
      <c r="L154" s="222"/>
      <c r="M154" s="223"/>
      <c r="N154" s="224"/>
      <c r="O154" s="224"/>
      <c r="P154" s="224"/>
      <c r="Q154" s="224"/>
      <c r="R154" s="224"/>
      <c r="S154" s="224"/>
      <c r="T154" s="224"/>
      <c r="U154" s="225"/>
      <c r="AT154" s="226" t="s">
        <v>134</v>
      </c>
      <c r="AU154" s="226" t="s">
        <v>80</v>
      </c>
      <c r="AV154" s="11" t="s">
        <v>80</v>
      </c>
      <c r="AW154" s="11" t="s">
        <v>32</v>
      </c>
      <c r="AX154" s="11" t="s">
        <v>70</v>
      </c>
      <c r="AY154" s="226" t="s">
        <v>123</v>
      </c>
    </row>
    <row r="155" s="1" customFormat="1" ht="16.5" customHeight="1">
      <c r="B155" s="35"/>
      <c r="C155" s="238" t="s">
        <v>236</v>
      </c>
      <c r="D155" s="238" t="s">
        <v>226</v>
      </c>
      <c r="E155" s="239" t="s">
        <v>237</v>
      </c>
      <c r="F155" s="240" t="s">
        <v>238</v>
      </c>
      <c r="G155" s="241" t="s">
        <v>239</v>
      </c>
      <c r="H155" s="242">
        <v>13.199999999999999</v>
      </c>
      <c r="I155" s="243"/>
      <c r="J155" s="244">
        <f>ROUND(I155*H155,2)</f>
        <v>0</v>
      </c>
      <c r="K155" s="240" t="s">
        <v>129</v>
      </c>
      <c r="L155" s="245"/>
      <c r="M155" s="246" t="s">
        <v>1</v>
      </c>
      <c r="N155" s="247" t="s">
        <v>41</v>
      </c>
      <c r="O155" s="76"/>
      <c r="P155" s="210">
        <f>O155*H155</f>
        <v>0</v>
      </c>
      <c r="Q155" s="210">
        <v>0.001</v>
      </c>
      <c r="R155" s="210">
        <f>Q155*H155</f>
        <v>0.0132</v>
      </c>
      <c r="S155" s="210">
        <v>0</v>
      </c>
      <c r="T155" s="210">
        <f>S155*H155</f>
        <v>0</v>
      </c>
      <c r="U155" s="211" t="s">
        <v>1</v>
      </c>
      <c r="AR155" s="14" t="s">
        <v>173</v>
      </c>
      <c r="AT155" s="14" t="s">
        <v>226</v>
      </c>
      <c r="AU155" s="14" t="s">
        <v>80</v>
      </c>
      <c r="AY155" s="14" t="s">
        <v>123</v>
      </c>
      <c r="BE155" s="212">
        <f>IF(N155="základní",J155,0)</f>
        <v>0</v>
      </c>
      <c r="BF155" s="212">
        <f>IF(N155="snížená",J155,0)</f>
        <v>0</v>
      </c>
      <c r="BG155" s="212">
        <f>IF(N155="zákl. přenesená",J155,0)</f>
        <v>0</v>
      </c>
      <c r="BH155" s="212">
        <f>IF(N155="sníž. přenesená",J155,0)</f>
        <v>0</v>
      </c>
      <c r="BI155" s="212">
        <f>IF(N155="nulová",J155,0)</f>
        <v>0</v>
      </c>
      <c r="BJ155" s="14" t="s">
        <v>78</v>
      </c>
      <c r="BK155" s="212">
        <f>ROUND(I155*H155,2)</f>
        <v>0</v>
      </c>
      <c r="BL155" s="14" t="s">
        <v>130</v>
      </c>
      <c r="BM155" s="14" t="s">
        <v>240</v>
      </c>
    </row>
    <row r="156" s="1" customFormat="1">
      <c r="B156" s="35"/>
      <c r="C156" s="36"/>
      <c r="D156" s="213" t="s">
        <v>132</v>
      </c>
      <c r="E156" s="36"/>
      <c r="F156" s="214" t="s">
        <v>238</v>
      </c>
      <c r="G156" s="36"/>
      <c r="H156" s="36"/>
      <c r="I156" s="128"/>
      <c r="J156" s="36"/>
      <c r="K156" s="36"/>
      <c r="L156" s="40"/>
      <c r="M156" s="215"/>
      <c r="N156" s="76"/>
      <c r="O156" s="76"/>
      <c r="P156" s="76"/>
      <c r="Q156" s="76"/>
      <c r="R156" s="76"/>
      <c r="S156" s="76"/>
      <c r="T156" s="76"/>
      <c r="U156" s="77"/>
      <c r="AT156" s="14" t="s">
        <v>132</v>
      </c>
      <c r="AU156" s="14" t="s">
        <v>80</v>
      </c>
    </row>
    <row r="157" s="11" customFormat="1">
      <c r="B157" s="216"/>
      <c r="C157" s="217"/>
      <c r="D157" s="213" t="s">
        <v>134</v>
      </c>
      <c r="E157" s="218" t="s">
        <v>1</v>
      </c>
      <c r="F157" s="219" t="s">
        <v>241</v>
      </c>
      <c r="G157" s="217"/>
      <c r="H157" s="220">
        <v>13.199999999999999</v>
      </c>
      <c r="I157" s="221"/>
      <c r="J157" s="217"/>
      <c r="K157" s="217"/>
      <c r="L157" s="222"/>
      <c r="M157" s="223"/>
      <c r="N157" s="224"/>
      <c r="O157" s="224"/>
      <c r="P157" s="224"/>
      <c r="Q157" s="224"/>
      <c r="R157" s="224"/>
      <c r="S157" s="224"/>
      <c r="T157" s="224"/>
      <c r="U157" s="225"/>
      <c r="AT157" s="226" t="s">
        <v>134</v>
      </c>
      <c r="AU157" s="226" t="s">
        <v>80</v>
      </c>
      <c r="AV157" s="11" t="s">
        <v>80</v>
      </c>
      <c r="AW157" s="11" t="s">
        <v>32</v>
      </c>
      <c r="AX157" s="11" t="s">
        <v>70</v>
      </c>
      <c r="AY157" s="226" t="s">
        <v>123</v>
      </c>
    </row>
    <row r="158" s="1" customFormat="1" ht="16.5" customHeight="1">
      <c r="B158" s="35"/>
      <c r="C158" s="201" t="s">
        <v>242</v>
      </c>
      <c r="D158" s="201" t="s">
        <v>125</v>
      </c>
      <c r="E158" s="202" t="s">
        <v>243</v>
      </c>
      <c r="F158" s="203" t="s">
        <v>244</v>
      </c>
      <c r="G158" s="204" t="s">
        <v>128</v>
      </c>
      <c r="H158" s="205">
        <v>440</v>
      </c>
      <c r="I158" s="206"/>
      <c r="J158" s="207">
        <f>ROUND(I158*H158,2)</f>
        <v>0</v>
      </c>
      <c r="K158" s="203" t="s">
        <v>129</v>
      </c>
      <c r="L158" s="40"/>
      <c r="M158" s="208" t="s">
        <v>1</v>
      </c>
      <c r="N158" s="209" t="s">
        <v>41</v>
      </c>
      <c r="O158" s="76"/>
      <c r="P158" s="210">
        <f>O158*H158</f>
        <v>0</v>
      </c>
      <c r="Q158" s="210">
        <v>0</v>
      </c>
      <c r="R158" s="210">
        <f>Q158*H158</f>
        <v>0</v>
      </c>
      <c r="S158" s="210">
        <v>0</v>
      </c>
      <c r="T158" s="210">
        <f>S158*H158</f>
        <v>0</v>
      </c>
      <c r="U158" s="211" t="s">
        <v>1</v>
      </c>
      <c r="AR158" s="14" t="s">
        <v>130</v>
      </c>
      <c r="AT158" s="14" t="s">
        <v>125</v>
      </c>
      <c r="AU158" s="14" t="s">
        <v>80</v>
      </c>
      <c r="AY158" s="14" t="s">
        <v>123</v>
      </c>
      <c r="BE158" s="212">
        <f>IF(N158="základní",J158,0)</f>
        <v>0</v>
      </c>
      <c r="BF158" s="212">
        <f>IF(N158="snížená",J158,0)</f>
        <v>0</v>
      </c>
      <c r="BG158" s="212">
        <f>IF(N158="zákl. přenesená",J158,0)</f>
        <v>0</v>
      </c>
      <c r="BH158" s="212">
        <f>IF(N158="sníž. přenesená",J158,0)</f>
        <v>0</v>
      </c>
      <c r="BI158" s="212">
        <f>IF(N158="nulová",J158,0)</f>
        <v>0</v>
      </c>
      <c r="BJ158" s="14" t="s">
        <v>78</v>
      </c>
      <c r="BK158" s="212">
        <f>ROUND(I158*H158,2)</f>
        <v>0</v>
      </c>
      <c r="BL158" s="14" t="s">
        <v>130</v>
      </c>
      <c r="BM158" s="14" t="s">
        <v>245</v>
      </c>
    </row>
    <row r="159" s="1" customFormat="1">
      <c r="B159" s="35"/>
      <c r="C159" s="36"/>
      <c r="D159" s="213" t="s">
        <v>132</v>
      </c>
      <c r="E159" s="36"/>
      <c r="F159" s="214" t="s">
        <v>246</v>
      </c>
      <c r="G159" s="36"/>
      <c r="H159" s="36"/>
      <c r="I159" s="128"/>
      <c r="J159" s="36"/>
      <c r="K159" s="36"/>
      <c r="L159" s="40"/>
      <c r="M159" s="215"/>
      <c r="N159" s="76"/>
      <c r="O159" s="76"/>
      <c r="P159" s="76"/>
      <c r="Q159" s="76"/>
      <c r="R159" s="76"/>
      <c r="S159" s="76"/>
      <c r="T159" s="76"/>
      <c r="U159" s="77"/>
      <c r="AT159" s="14" t="s">
        <v>132</v>
      </c>
      <c r="AU159" s="14" t="s">
        <v>80</v>
      </c>
    </row>
    <row r="160" s="11" customFormat="1">
      <c r="B160" s="216"/>
      <c r="C160" s="217"/>
      <c r="D160" s="213" t="s">
        <v>134</v>
      </c>
      <c r="E160" s="218" t="s">
        <v>1</v>
      </c>
      <c r="F160" s="219" t="s">
        <v>235</v>
      </c>
      <c r="G160" s="217"/>
      <c r="H160" s="220">
        <v>440</v>
      </c>
      <c r="I160" s="221"/>
      <c r="J160" s="217"/>
      <c r="K160" s="217"/>
      <c r="L160" s="222"/>
      <c r="M160" s="223"/>
      <c r="N160" s="224"/>
      <c r="O160" s="224"/>
      <c r="P160" s="224"/>
      <c r="Q160" s="224"/>
      <c r="R160" s="224"/>
      <c r="S160" s="224"/>
      <c r="T160" s="224"/>
      <c r="U160" s="225"/>
      <c r="AT160" s="226" t="s">
        <v>134</v>
      </c>
      <c r="AU160" s="226" t="s">
        <v>80</v>
      </c>
      <c r="AV160" s="11" t="s">
        <v>80</v>
      </c>
      <c r="AW160" s="11" t="s">
        <v>32</v>
      </c>
      <c r="AX160" s="11" t="s">
        <v>70</v>
      </c>
      <c r="AY160" s="226" t="s">
        <v>123</v>
      </c>
    </row>
    <row r="161" s="1" customFormat="1" ht="16.5" customHeight="1">
      <c r="B161" s="35"/>
      <c r="C161" s="238" t="s">
        <v>247</v>
      </c>
      <c r="D161" s="238" t="s">
        <v>226</v>
      </c>
      <c r="E161" s="239" t="s">
        <v>248</v>
      </c>
      <c r="F161" s="240" t="s">
        <v>249</v>
      </c>
      <c r="G161" s="241" t="s">
        <v>216</v>
      </c>
      <c r="H161" s="242">
        <v>79.200000000000003</v>
      </c>
      <c r="I161" s="243"/>
      <c r="J161" s="244">
        <f>ROUND(I161*H161,2)</f>
        <v>0</v>
      </c>
      <c r="K161" s="240" t="s">
        <v>129</v>
      </c>
      <c r="L161" s="245"/>
      <c r="M161" s="246" t="s">
        <v>1</v>
      </c>
      <c r="N161" s="247" t="s">
        <v>41</v>
      </c>
      <c r="O161" s="76"/>
      <c r="P161" s="210">
        <f>O161*H161</f>
        <v>0</v>
      </c>
      <c r="Q161" s="210">
        <v>0</v>
      </c>
      <c r="R161" s="210">
        <f>Q161*H161</f>
        <v>0</v>
      </c>
      <c r="S161" s="210">
        <v>0</v>
      </c>
      <c r="T161" s="210">
        <f>S161*H161</f>
        <v>0</v>
      </c>
      <c r="U161" s="211" t="s">
        <v>1</v>
      </c>
      <c r="AR161" s="14" t="s">
        <v>173</v>
      </c>
      <c r="AT161" s="14" t="s">
        <v>226</v>
      </c>
      <c r="AU161" s="14" t="s">
        <v>80</v>
      </c>
      <c r="AY161" s="14" t="s">
        <v>123</v>
      </c>
      <c r="BE161" s="212">
        <f>IF(N161="základní",J161,0)</f>
        <v>0</v>
      </c>
      <c r="BF161" s="212">
        <f>IF(N161="snížená",J161,0)</f>
        <v>0</v>
      </c>
      <c r="BG161" s="212">
        <f>IF(N161="zákl. přenesená",J161,0)</f>
        <v>0</v>
      </c>
      <c r="BH161" s="212">
        <f>IF(N161="sníž. přenesená",J161,0)</f>
        <v>0</v>
      </c>
      <c r="BI161" s="212">
        <f>IF(N161="nulová",J161,0)</f>
        <v>0</v>
      </c>
      <c r="BJ161" s="14" t="s">
        <v>78</v>
      </c>
      <c r="BK161" s="212">
        <f>ROUND(I161*H161,2)</f>
        <v>0</v>
      </c>
      <c r="BL161" s="14" t="s">
        <v>130</v>
      </c>
      <c r="BM161" s="14" t="s">
        <v>250</v>
      </c>
    </row>
    <row r="162" s="1" customFormat="1">
      <c r="B162" s="35"/>
      <c r="C162" s="36"/>
      <c r="D162" s="213" t="s">
        <v>132</v>
      </c>
      <c r="E162" s="36"/>
      <c r="F162" s="214" t="s">
        <v>249</v>
      </c>
      <c r="G162" s="36"/>
      <c r="H162" s="36"/>
      <c r="I162" s="128"/>
      <c r="J162" s="36"/>
      <c r="K162" s="36"/>
      <c r="L162" s="40"/>
      <c r="M162" s="215"/>
      <c r="N162" s="76"/>
      <c r="O162" s="76"/>
      <c r="P162" s="76"/>
      <c r="Q162" s="76"/>
      <c r="R162" s="76"/>
      <c r="S162" s="76"/>
      <c r="T162" s="76"/>
      <c r="U162" s="77"/>
      <c r="AT162" s="14" t="s">
        <v>132</v>
      </c>
      <c r="AU162" s="14" t="s">
        <v>80</v>
      </c>
    </row>
    <row r="163" s="1" customFormat="1">
      <c r="B163" s="35"/>
      <c r="C163" s="36"/>
      <c r="D163" s="213" t="s">
        <v>178</v>
      </c>
      <c r="E163" s="36"/>
      <c r="F163" s="227" t="s">
        <v>251</v>
      </c>
      <c r="G163" s="36"/>
      <c r="H163" s="36"/>
      <c r="I163" s="128"/>
      <c r="J163" s="36"/>
      <c r="K163" s="36"/>
      <c r="L163" s="40"/>
      <c r="M163" s="215"/>
      <c r="N163" s="76"/>
      <c r="O163" s="76"/>
      <c r="P163" s="76"/>
      <c r="Q163" s="76"/>
      <c r="R163" s="76"/>
      <c r="S163" s="76"/>
      <c r="T163" s="76"/>
      <c r="U163" s="77"/>
      <c r="AT163" s="14" t="s">
        <v>178</v>
      </c>
      <c r="AU163" s="14" t="s">
        <v>80</v>
      </c>
    </row>
    <row r="164" s="11" customFormat="1">
      <c r="B164" s="216"/>
      <c r="C164" s="217"/>
      <c r="D164" s="213" t="s">
        <v>134</v>
      </c>
      <c r="E164" s="218" t="s">
        <v>1</v>
      </c>
      <c r="F164" s="219" t="s">
        <v>252</v>
      </c>
      <c r="G164" s="217"/>
      <c r="H164" s="220">
        <v>44</v>
      </c>
      <c r="I164" s="221"/>
      <c r="J164" s="217"/>
      <c r="K164" s="217"/>
      <c r="L164" s="222"/>
      <c r="M164" s="223"/>
      <c r="N164" s="224"/>
      <c r="O164" s="224"/>
      <c r="P164" s="224"/>
      <c r="Q164" s="224"/>
      <c r="R164" s="224"/>
      <c r="S164" s="224"/>
      <c r="T164" s="224"/>
      <c r="U164" s="225"/>
      <c r="AT164" s="226" t="s">
        <v>134</v>
      </c>
      <c r="AU164" s="226" t="s">
        <v>80</v>
      </c>
      <c r="AV164" s="11" t="s">
        <v>80</v>
      </c>
      <c r="AW164" s="11" t="s">
        <v>32</v>
      </c>
      <c r="AX164" s="11" t="s">
        <v>70</v>
      </c>
      <c r="AY164" s="226" t="s">
        <v>123</v>
      </c>
    </row>
    <row r="165" s="11" customFormat="1">
      <c r="B165" s="216"/>
      <c r="C165" s="217"/>
      <c r="D165" s="213" t="s">
        <v>134</v>
      </c>
      <c r="E165" s="217"/>
      <c r="F165" s="219" t="s">
        <v>253</v>
      </c>
      <c r="G165" s="217"/>
      <c r="H165" s="220">
        <v>79.200000000000003</v>
      </c>
      <c r="I165" s="221"/>
      <c r="J165" s="217"/>
      <c r="K165" s="217"/>
      <c r="L165" s="222"/>
      <c r="M165" s="223"/>
      <c r="N165" s="224"/>
      <c r="O165" s="224"/>
      <c r="P165" s="224"/>
      <c r="Q165" s="224"/>
      <c r="R165" s="224"/>
      <c r="S165" s="224"/>
      <c r="T165" s="224"/>
      <c r="U165" s="225"/>
      <c r="AT165" s="226" t="s">
        <v>134</v>
      </c>
      <c r="AU165" s="226" t="s">
        <v>80</v>
      </c>
      <c r="AV165" s="11" t="s">
        <v>80</v>
      </c>
      <c r="AW165" s="11" t="s">
        <v>4</v>
      </c>
      <c r="AX165" s="11" t="s">
        <v>78</v>
      </c>
      <c r="AY165" s="226" t="s">
        <v>123</v>
      </c>
    </row>
    <row r="166" s="10" customFormat="1" ht="22.8" customHeight="1">
      <c r="B166" s="185"/>
      <c r="C166" s="186"/>
      <c r="D166" s="187" t="s">
        <v>69</v>
      </c>
      <c r="E166" s="199" t="s">
        <v>130</v>
      </c>
      <c r="F166" s="199" t="s">
        <v>254</v>
      </c>
      <c r="G166" s="186"/>
      <c r="H166" s="186"/>
      <c r="I166" s="189"/>
      <c r="J166" s="200">
        <f>BK166</f>
        <v>0</v>
      </c>
      <c r="K166" s="186"/>
      <c r="L166" s="191"/>
      <c r="M166" s="192"/>
      <c r="N166" s="193"/>
      <c r="O166" s="193"/>
      <c r="P166" s="194">
        <f>SUM(P167:P172)</f>
        <v>0</v>
      </c>
      <c r="Q166" s="193"/>
      <c r="R166" s="194">
        <f>SUM(R167:R172)</f>
        <v>1.787795</v>
      </c>
      <c r="S166" s="193"/>
      <c r="T166" s="194">
        <f>SUM(T167:T172)</f>
        <v>0</v>
      </c>
      <c r="U166" s="195"/>
      <c r="AR166" s="196" t="s">
        <v>78</v>
      </c>
      <c r="AT166" s="197" t="s">
        <v>69</v>
      </c>
      <c r="AU166" s="197" t="s">
        <v>78</v>
      </c>
      <c r="AY166" s="196" t="s">
        <v>123</v>
      </c>
      <c r="BK166" s="198">
        <f>SUM(BK167:BK172)</f>
        <v>0</v>
      </c>
    </row>
    <row r="167" s="1" customFormat="1" ht="16.5" customHeight="1">
      <c r="B167" s="35"/>
      <c r="C167" s="201" t="s">
        <v>7</v>
      </c>
      <c r="D167" s="201" t="s">
        <v>125</v>
      </c>
      <c r="E167" s="202" t="s">
        <v>255</v>
      </c>
      <c r="F167" s="203" t="s">
        <v>256</v>
      </c>
      <c r="G167" s="204" t="s">
        <v>128</v>
      </c>
      <c r="H167" s="205">
        <v>6.5</v>
      </c>
      <c r="I167" s="206"/>
      <c r="J167" s="207">
        <f>ROUND(I167*H167,2)</f>
        <v>0</v>
      </c>
      <c r="K167" s="203" t="s">
        <v>129</v>
      </c>
      <c r="L167" s="40"/>
      <c r="M167" s="208" t="s">
        <v>1</v>
      </c>
      <c r="N167" s="209" t="s">
        <v>41</v>
      </c>
      <c r="O167" s="76"/>
      <c r="P167" s="210">
        <f>O167*H167</f>
        <v>0</v>
      </c>
      <c r="Q167" s="210">
        <v>0.24787000000000001</v>
      </c>
      <c r="R167" s="210">
        <f>Q167*H167</f>
        <v>1.6111550000000001</v>
      </c>
      <c r="S167" s="210">
        <v>0</v>
      </c>
      <c r="T167" s="210">
        <f>S167*H167</f>
        <v>0</v>
      </c>
      <c r="U167" s="211" t="s">
        <v>1</v>
      </c>
      <c r="AR167" s="14" t="s">
        <v>130</v>
      </c>
      <c r="AT167" s="14" t="s">
        <v>125</v>
      </c>
      <c r="AU167" s="14" t="s">
        <v>80</v>
      </c>
      <c r="AY167" s="14" t="s">
        <v>123</v>
      </c>
      <c r="BE167" s="212">
        <f>IF(N167="základní",J167,0)</f>
        <v>0</v>
      </c>
      <c r="BF167" s="212">
        <f>IF(N167="snížená",J167,0)</f>
        <v>0</v>
      </c>
      <c r="BG167" s="212">
        <f>IF(N167="zákl. přenesená",J167,0)</f>
        <v>0</v>
      </c>
      <c r="BH167" s="212">
        <f>IF(N167="sníž. přenesená",J167,0)</f>
        <v>0</v>
      </c>
      <c r="BI167" s="212">
        <f>IF(N167="nulová",J167,0)</f>
        <v>0</v>
      </c>
      <c r="BJ167" s="14" t="s">
        <v>78</v>
      </c>
      <c r="BK167" s="212">
        <f>ROUND(I167*H167,2)</f>
        <v>0</v>
      </c>
      <c r="BL167" s="14" t="s">
        <v>130</v>
      </c>
      <c r="BM167" s="14" t="s">
        <v>257</v>
      </c>
    </row>
    <row r="168" s="1" customFormat="1">
      <c r="B168" s="35"/>
      <c r="C168" s="36"/>
      <c r="D168" s="213" t="s">
        <v>132</v>
      </c>
      <c r="E168" s="36"/>
      <c r="F168" s="214" t="s">
        <v>258</v>
      </c>
      <c r="G168" s="36"/>
      <c r="H168" s="36"/>
      <c r="I168" s="128"/>
      <c r="J168" s="36"/>
      <c r="K168" s="36"/>
      <c r="L168" s="40"/>
      <c r="M168" s="215"/>
      <c r="N168" s="76"/>
      <c r="O168" s="76"/>
      <c r="P168" s="76"/>
      <c r="Q168" s="76"/>
      <c r="R168" s="76"/>
      <c r="S168" s="76"/>
      <c r="T168" s="76"/>
      <c r="U168" s="77"/>
      <c r="AT168" s="14" t="s">
        <v>132</v>
      </c>
      <c r="AU168" s="14" t="s">
        <v>80</v>
      </c>
    </row>
    <row r="169" s="11" customFormat="1">
      <c r="B169" s="216"/>
      <c r="C169" s="217"/>
      <c r="D169" s="213" t="s">
        <v>134</v>
      </c>
      <c r="E169" s="218" t="s">
        <v>1</v>
      </c>
      <c r="F169" s="219" t="s">
        <v>259</v>
      </c>
      <c r="G169" s="217"/>
      <c r="H169" s="220">
        <v>6.5</v>
      </c>
      <c r="I169" s="221"/>
      <c r="J169" s="217"/>
      <c r="K169" s="217"/>
      <c r="L169" s="222"/>
      <c r="M169" s="223"/>
      <c r="N169" s="224"/>
      <c r="O169" s="224"/>
      <c r="P169" s="224"/>
      <c r="Q169" s="224"/>
      <c r="R169" s="224"/>
      <c r="S169" s="224"/>
      <c r="T169" s="224"/>
      <c r="U169" s="225"/>
      <c r="AT169" s="226" t="s">
        <v>134</v>
      </c>
      <c r="AU169" s="226" t="s">
        <v>80</v>
      </c>
      <c r="AV169" s="11" t="s">
        <v>80</v>
      </c>
      <c r="AW169" s="11" t="s">
        <v>32</v>
      </c>
      <c r="AX169" s="11" t="s">
        <v>70</v>
      </c>
      <c r="AY169" s="226" t="s">
        <v>123</v>
      </c>
    </row>
    <row r="170" s="1" customFormat="1" ht="16.5" customHeight="1">
      <c r="B170" s="35"/>
      <c r="C170" s="201" t="s">
        <v>260</v>
      </c>
      <c r="D170" s="201" t="s">
        <v>125</v>
      </c>
      <c r="E170" s="202" t="s">
        <v>261</v>
      </c>
      <c r="F170" s="203" t="s">
        <v>262</v>
      </c>
      <c r="G170" s="204" t="s">
        <v>263</v>
      </c>
      <c r="H170" s="205">
        <v>1</v>
      </c>
      <c r="I170" s="206"/>
      <c r="J170" s="207">
        <f>ROUND(I170*H170,2)</f>
        <v>0</v>
      </c>
      <c r="K170" s="203" t="s">
        <v>1</v>
      </c>
      <c r="L170" s="40"/>
      <c r="M170" s="208" t="s">
        <v>1</v>
      </c>
      <c r="N170" s="209" t="s">
        <v>41</v>
      </c>
      <c r="O170" s="76"/>
      <c r="P170" s="210">
        <f>O170*H170</f>
        <v>0</v>
      </c>
      <c r="Q170" s="210">
        <v>0.17663999999999999</v>
      </c>
      <c r="R170" s="210">
        <f>Q170*H170</f>
        <v>0.17663999999999999</v>
      </c>
      <c r="S170" s="210">
        <v>0</v>
      </c>
      <c r="T170" s="210">
        <f>S170*H170</f>
        <v>0</v>
      </c>
      <c r="U170" s="211" t="s">
        <v>1</v>
      </c>
      <c r="AR170" s="14" t="s">
        <v>130</v>
      </c>
      <c r="AT170" s="14" t="s">
        <v>125</v>
      </c>
      <c r="AU170" s="14" t="s">
        <v>80</v>
      </c>
      <c r="AY170" s="14" t="s">
        <v>123</v>
      </c>
      <c r="BE170" s="212">
        <f>IF(N170="základní",J170,0)</f>
        <v>0</v>
      </c>
      <c r="BF170" s="212">
        <f>IF(N170="snížená",J170,0)</f>
        <v>0</v>
      </c>
      <c r="BG170" s="212">
        <f>IF(N170="zákl. přenesená",J170,0)</f>
        <v>0</v>
      </c>
      <c r="BH170" s="212">
        <f>IF(N170="sníž. přenesená",J170,0)</f>
        <v>0</v>
      </c>
      <c r="BI170" s="212">
        <f>IF(N170="nulová",J170,0)</f>
        <v>0</v>
      </c>
      <c r="BJ170" s="14" t="s">
        <v>78</v>
      </c>
      <c r="BK170" s="212">
        <f>ROUND(I170*H170,2)</f>
        <v>0</v>
      </c>
      <c r="BL170" s="14" t="s">
        <v>130</v>
      </c>
      <c r="BM170" s="14" t="s">
        <v>264</v>
      </c>
    </row>
    <row r="171" s="1" customFormat="1">
      <c r="B171" s="35"/>
      <c r="C171" s="36"/>
      <c r="D171" s="213" t="s">
        <v>132</v>
      </c>
      <c r="E171" s="36"/>
      <c r="F171" s="214" t="s">
        <v>262</v>
      </c>
      <c r="G171" s="36"/>
      <c r="H171" s="36"/>
      <c r="I171" s="128"/>
      <c r="J171" s="36"/>
      <c r="K171" s="36"/>
      <c r="L171" s="40"/>
      <c r="M171" s="215"/>
      <c r="N171" s="76"/>
      <c r="O171" s="76"/>
      <c r="P171" s="76"/>
      <c r="Q171" s="76"/>
      <c r="R171" s="76"/>
      <c r="S171" s="76"/>
      <c r="T171" s="76"/>
      <c r="U171" s="77"/>
      <c r="AT171" s="14" t="s">
        <v>132</v>
      </c>
      <c r="AU171" s="14" t="s">
        <v>80</v>
      </c>
    </row>
    <row r="172" s="1" customFormat="1">
      <c r="B172" s="35"/>
      <c r="C172" s="36"/>
      <c r="D172" s="213" t="s">
        <v>178</v>
      </c>
      <c r="E172" s="36"/>
      <c r="F172" s="227" t="s">
        <v>265</v>
      </c>
      <c r="G172" s="36"/>
      <c r="H172" s="36"/>
      <c r="I172" s="128"/>
      <c r="J172" s="36"/>
      <c r="K172" s="36"/>
      <c r="L172" s="40"/>
      <c r="M172" s="215"/>
      <c r="N172" s="76"/>
      <c r="O172" s="76"/>
      <c r="P172" s="76"/>
      <c r="Q172" s="76"/>
      <c r="R172" s="76"/>
      <c r="S172" s="76"/>
      <c r="T172" s="76"/>
      <c r="U172" s="77"/>
      <c r="AT172" s="14" t="s">
        <v>178</v>
      </c>
      <c r="AU172" s="14" t="s">
        <v>80</v>
      </c>
    </row>
    <row r="173" s="10" customFormat="1" ht="22.8" customHeight="1">
      <c r="B173" s="185"/>
      <c r="C173" s="186"/>
      <c r="D173" s="187" t="s">
        <v>69</v>
      </c>
      <c r="E173" s="199" t="s">
        <v>152</v>
      </c>
      <c r="F173" s="199" t="s">
        <v>266</v>
      </c>
      <c r="G173" s="186"/>
      <c r="H173" s="186"/>
      <c r="I173" s="189"/>
      <c r="J173" s="200">
        <f>BK173</f>
        <v>0</v>
      </c>
      <c r="K173" s="186"/>
      <c r="L173" s="191"/>
      <c r="M173" s="192"/>
      <c r="N173" s="193"/>
      <c r="O173" s="193"/>
      <c r="P173" s="194">
        <f>SUM(P174:P199)</f>
        <v>0</v>
      </c>
      <c r="Q173" s="193"/>
      <c r="R173" s="194">
        <f>SUM(R174:R199)</f>
        <v>0</v>
      </c>
      <c r="S173" s="193"/>
      <c r="T173" s="194">
        <f>SUM(T174:T199)</f>
        <v>0</v>
      </c>
      <c r="U173" s="195"/>
      <c r="AR173" s="196" t="s">
        <v>78</v>
      </c>
      <c r="AT173" s="197" t="s">
        <v>69</v>
      </c>
      <c r="AU173" s="197" t="s">
        <v>78</v>
      </c>
      <c r="AY173" s="196" t="s">
        <v>123</v>
      </c>
      <c r="BK173" s="198">
        <f>SUM(BK174:BK199)</f>
        <v>0</v>
      </c>
    </row>
    <row r="174" s="1" customFormat="1" ht="16.5" customHeight="1">
      <c r="B174" s="35"/>
      <c r="C174" s="201" t="s">
        <v>267</v>
      </c>
      <c r="D174" s="201" t="s">
        <v>125</v>
      </c>
      <c r="E174" s="202" t="s">
        <v>268</v>
      </c>
      <c r="F174" s="203" t="s">
        <v>269</v>
      </c>
      <c r="G174" s="204" t="s">
        <v>128</v>
      </c>
      <c r="H174" s="205">
        <v>193.80000000000001</v>
      </c>
      <c r="I174" s="206"/>
      <c r="J174" s="207">
        <f>ROUND(I174*H174,2)</f>
        <v>0</v>
      </c>
      <c r="K174" s="203" t="s">
        <v>129</v>
      </c>
      <c r="L174" s="40"/>
      <c r="M174" s="208" t="s">
        <v>1</v>
      </c>
      <c r="N174" s="209" t="s">
        <v>41</v>
      </c>
      <c r="O174" s="76"/>
      <c r="P174" s="210">
        <f>O174*H174</f>
        <v>0</v>
      </c>
      <c r="Q174" s="210">
        <v>0</v>
      </c>
      <c r="R174" s="210">
        <f>Q174*H174</f>
        <v>0</v>
      </c>
      <c r="S174" s="210">
        <v>0</v>
      </c>
      <c r="T174" s="210">
        <f>S174*H174</f>
        <v>0</v>
      </c>
      <c r="U174" s="211" t="s">
        <v>1</v>
      </c>
      <c r="AR174" s="14" t="s">
        <v>130</v>
      </c>
      <c r="AT174" s="14" t="s">
        <v>125</v>
      </c>
      <c r="AU174" s="14" t="s">
        <v>80</v>
      </c>
      <c r="AY174" s="14" t="s">
        <v>123</v>
      </c>
      <c r="BE174" s="212">
        <f>IF(N174="základní",J174,0)</f>
        <v>0</v>
      </c>
      <c r="BF174" s="212">
        <f>IF(N174="snížená",J174,0)</f>
        <v>0</v>
      </c>
      <c r="BG174" s="212">
        <f>IF(N174="zákl. přenesená",J174,0)</f>
        <v>0</v>
      </c>
      <c r="BH174" s="212">
        <f>IF(N174="sníž. přenesená",J174,0)</f>
        <v>0</v>
      </c>
      <c r="BI174" s="212">
        <f>IF(N174="nulová",J174,0)</f>
        <v>0</v>
      </c>
      <c r="BJ174" s="14" t="s">
        <v>78</v>
      </c>
      <c r="BK174" s="212">
        <f>ROUND(I174*H174,2)</f>
        <v>0</v>
      </c>
      <c r="BL174" s="14" t="s">
        <v>130</v>
      </c>
      <c r="BM174" s="14" t="s">
        <v>270</v>
      </c>
    </row>
    <row r="175" s="1" customFormat="1">
      <c r="B175" s="35"/>
      <c r="C175" s="36"/>
      <c r="D175" s="213" t="s">
        <v>132</v>
      </c>
      <c r="E175" s="36"/>
      <c r="F175" s="214" t="s">
        <v>271</v>
      </c>
      <c r="G175" s="36"/>
      <c r="H175" s="36"/>
      <c r="I175" s="128"/>
      <c r="J175" s="36"/>
      <c r="K175" s="36"/>
      <c r="L175" s="40"/>
      <c r="M175" s="215"/>
      <c r="N175" s="76"/>
      <c r="O175" s="76"/>
      <c r="P175" s="76"/>
      <c r="Q175" s="76"/>
      <c r="R175" s="76"/>
      <c r="S175" s="76"/>
      <c r="T175" s="76"/>
      <c r="U175" s="77"/>
      <c r="AT175" s="14" t="s">
        <v>132</v>
      </c>
      <c r="AU175" s="14" t="s">
        <v>80</v>
      </c>
    </row>
    <row r="176" s="12" customFormat="1">
      <c r="B176" s="228"/>
      <c r="C176" s="229"/>
      <c r="D176" s="213" t="s">
        <v>134</v>
      </c>
      <c r="E176" s="230" t="s">
        <v>1</v>
      </c>
      <c r="F176" s="231" t="s">
        <v>272</v>
      </c>
      <c r="G176" s="229"/>
      <c r="H176" s="230" t="s">
        <v>1</v>
      </c>
      <c r="I176" s="232"/>
      <c r="J176" s="229"/>
      <c r="K176" s="229"/>
      <c r="L176" s="233"/>
      <c r="M176" s="234"/>
      <c r="N176" s="235"/>
      <c r="O176" s="235"/>
      <c r="P176" s="235"/>
      <c r="Q176" s="235"/>
      <c r="R176" s="235"/>
      <c r="S176" s="235"/>
      <c r="T176" s="235"/>
      <c r="U176" s="236"/>
      <c r="AT176" s="237" t="s">
        <v>134</v>
      </c>
      <c r="AU176" s="237" t="s">
        <v>80</v>
      </c>
      <c r="AV176" s="12" t="s">
        <v>78</v>
      </c>
      <c r="AW176" s="12" t="s">
        <v>32</v>
      </c>
      <c r="AX176" s="12" t="s">
        <v>70</v>
      </c>
      <c r="AY176" s="237" t="s">
        <v>123</v>
      </c>
    </row>
    <row r="177" s="11" customFormat="1">
      <c r="B177" s="216"/>
      <c r="C177" s="217"/>
      <c r="D177" s="213" t="s">
        <v>134</v>
      </c>
      <c r="E177" s="218" t="s">
        <v>1</v>
      </c>
      <c r="F177" s="219" t="s">
        <v>273</v>
      </c>
      <c r="G177" s="217"/>
      <c r="H177" s="220">
        <v>193.80000000000001</v>
      </c>
      <c r="I177" s="221"/>
      <c r="J177" s="217"/>
      <c r="K177" s="217"/>
      <c r="L177" s="222"/>
      <c r="M177" s="223"/>
      <c r="N177" s="224"/>
      <c r="O177" s="224"/>
      <c r="P177" s="224"/>
      <c r="Q177" s="224"/>
      <c r="R177" s="224"/>
      <c r="S177" s="224"/>
      <c r="T177" s="224"/>
      <c r="U177" s="225"/>
      <c r="AT177" s="226" t="s">
        <v>134</v>
      </c>
      <c r="AU177" s="226" t="s">
        <v>80</v>
      </c>
      <c r="AV177" s="11" t="s">
        <v>80</v>
      </c>
      <c r="AW177" s="11" t="s">
        <v>32</v>
      </c>
      <c r="AX177" s="11" t="s">
        <v>70</v>
      </c>
      <c r="AY177" s="226" t="s">
        <v>123</v>
      </c>
    </row>
    <row r="178" s="1" customFormat="1" ht="16.5" customHeight="1">
      <c r="B178" s="35"/>
      <c r="C178" s="201" t="s">
        <v>274</v>
      </c>
      <c r="D178" s="201" t="s">
        <v>125</v>
      </c>
      <c r="E178" s="202" t="s">
        <v>275</v>
      </c>
      <c r="F178" s="203" t="s">
        <v>276</v>
      </c>
      <c r="G178" s="204" t="s">
        <v>169</v>
      </c>
      <c r="H178" s="205">
        <v>23.870000000000001</v>
      </c>
      <c r="I178" s="206"/>
      <c r="J178" s="207">
        <f>ROUND(I178*H178,2)</f>
        <v>0</v>
      </c>
      <c r="K178" s="203" t="s">
        <v>129</v>
      </c>
      <c r="L178" s="40"/>
      <c r="M178" s="208" t="s">
        <v>1</v>
      </c>
      <c r="N178" s="209" t="s">
        <v>41</v>
      </c>
      <c r="O178" s="76"/>
      <c r="P178" s="210">
        <f>O178*H178</f>
        <v>0</v>
      </c>
      <c r="Q178" s="210">
        <v>0</v>
      </c>
      <c r="R178" s="210">
        <f>Q178*H178</f>
        <v>0</v>
      </c>
      <c r="S178" s="210">
        <v>0</v>
      </c>
      <c r="T178" s="210">
        <f>S178*H178</f>
        <v>0</v>
      </c>
      <c r="U178" s="211" t="s">
        <v>1</v>
      </c>
      <c r="AR178" s="14" t="s">
        <v>130</v>
      </c>
      <c r="AT178" s="14" t="s">
        <v>125</v>
      </c>
      <c r="AU178" s="14" t="s">
        <v>80</v>
      </c>
      <c r="AY178" s="14" t="s">
        <v>123</v>
      </c>
      <c r="BE178" s="212">
        <f>IF(N178="základní",J178,0)</f>
        <v>0</v>
      </c>
      <c r="BF178" s="212">
        <f>IF(N178="snížená",J178,0)</f>
        <v>0</v>
      </c>
      <c r="BG178" s="212">
        <f>IF(N178="zákl. přenesená",J178,0)</f>
        <v>0</v>
      </c>
      <c r="BH178" s="212">
        <f>IF(N178="sníž. přenesená",J178,0)</f>
        <v>0</v>
      </c>
      <c r="BI178" s="212">
        <f>IF(N178="nulová",J178,0)</f>
        <v>0</v>
      </c>
      <c r="BJ178" s="14" t="s">
        <v>78</v>
      </c>
      <c r="BK178" s="212">
        <f>ROUND(I178*H178,2)</f>
        <v>0</v>
      </c>
      <c r="BL178" s="14" t="s">
        <v>130</v>
      </c>
      <c r="BM178" s="14" t="s">
        <v>277</v>
      </c>
    </row>
    <row r="179" s="1" customFormat="1">
      <c r="B179" s="35"/>
      <c r="C179" s="36"/>
      <c r="D179" s="213" t="s">
        <v>132</v>
      </c>
      <c r="E179" s="36"/>
      <c r="F179" s="214" t="s">
        <v>278</v>
      </c>
      <c r="G179" s="36"/>
      <c r="H179" s="36"/>
      <c r="I179" s="128"/>
      <c r="J179" s="36"/>
      <c r="K179" s="36"/>
      <c r="L179" s="40"/>
      <c r="M179" s="215"/>
      <c r="N179" s="76"/>
      <c r="O179" s="76"/>
      <c r="P179" s="76"/>
      <c r="Q179" s="76"/>
      <c r="R179" s="76"/>
      <c r="S179" s="76"/>
      <c r="T179" s="76"/>
      <c r="U179" s="77"/>
      <c r="AT179" s="14" t="s">
        <v>132</v>
      </c>
      <c r="AU179" s="14" t="s">
        <v>80</v>
      </c>
    </row>
    <row r="180" s="11" customFormat="1">
      <c r="B180" s="216"/>
      <c r="C180" s="217"/>
      <c r="D180" s="213" t="s">
        <v>134</v>
      </c>
      <c r="E180" s="218" t="s">
        <v>1</v>
      </c>
      <c r="F180" s="219" t="s">
        <v>279</v>
      </c>
      <c r="G180" s="217"/>
      <c r="H180" s="220">
        <v>23.870000000000001</v>
      </c>
      <c r="I180" s="221"/>
      <c r="J180" s="217"/>
      <c r="K180" s="217"/>
      <c r="L180" s="222"/>
      <c r="M180" s="223"/>
      <c r="N180" s="224"/>
      <c r="O180" s="224"/>
      <c r="P180" s="224"/>
      <c r="Q180" s="224"/>
      <c r="R180" s="224"/>
      <c r="S180" s="224"/>
      <c r="T180" s="224"/>
      <c r="U180" s="225"/>
      <c r="AT180" s="226" t="s">
        <v>134</v>
      </c>
      <c r="AU180" s="226" t="s">
        <v>80</v>
      </c>
      <c r="AV180" s="11" t="s">
        <v>80</v>
      </c>
      <c r="AW180" s="11" t="s">
        <v>32</v>
      </c>
      <c r="AX180" s="11" t="s">
        <v>70</v>
      </c>
      <c r="AY180" s="226" t="s">
        <v>123</v>
      </c>
    </row>
    <row r="181" s="1" customFormat="1" ht="16.5" customHeight="1">
      <c r="B181" s="35"/>
      <c r="C181" s="201" t="s">
        <v>280</v>
      </c>
      <c r="D181" s="201" t="s">
        <v>125</v>
      </c>
      <c r="E181" s="202" t="s">
        <v>281</v>
      </c>
      <c r="F181" s="203" t="s">
        <v>282</v>
      </c>
      <c r="G181" s="204" t="s">
        <v>128</v>
      </c>
      <c r="H181" s="205">
        <v>775.20000000000005</v>
      </c>
      <c r="I181" s="206"/>
      <c r="J181" s="207">
        <f>ROUND(I181*H181,2)</f>
        <v>0</v>
      </c>
      <c r="K181" s="203" t="s">
        <v>129</v>
      </c>
      <c r="L181" s="40"/>
      <c r="M181" s="208" t="s">
        <v>1</v>
      </c>
      <c r="N181" s="209" t="s">
        <v>41</v>
      </c>
      <c r="O181" s="76"/>
      <c r="P181" s="210">
        <f>O181*H181</f>
        <v>0</v>
      </c>
      <c r="Q181" s="210">
        <v>0</v>
      </c>
      <c r="R181" s="210">
        <f>Q181*H181</f>
        <v>0</v>
      </c>
      <c r="S181" s="210">
        <v>0</v>
      </c>
      <c r="T181" s="210">
        <f>S181*H181</f>
        <v>0</v>
      </c>
      <c r="U181" s="211" t="s">
        <v>1</v>
      </c>
      <c r="AR181" s="14" t="s">
        <v>130</v>
      </c>
      <c r="AT181" s="14" t="s">
        <v>125</v>
      </c>
      <c r="AU181" s="14" t="s">
        <v>80</v>
      </c>
      <c r="AY181" s="14" t="s">
        <v>123</v>
      </c>
      <c r="BE181" s="212">
        <f>IF(N181="základní",J181,0)</f>
        <v>0</v>
      </c>
      <c r="BF181" s="212">
        <f>IF(N181="snížená",J181,0)</f>
        <v>0</v>
      </c>
      <c r="BG181" s="212">
        <f>IF(N181="zákl. přenesená",J181,0)</f>
        <v>0</v>
      </c>
      <c r="BH181" s="212">
        <f>IF(N181="sníž. přenesená",J181,0)</f>
        <v>0</v>
      </c>
      <c r="BI181" s="212">
        <f>IF(N181="nulová",J181,0)</f>
        <v>0</v>
      </c>
      <c r="BJ181" s="14" t="s">
        <v>78</v>
      </c>
      <c r="BK181" s="212">
        <f>ROUND(I181*H181,2)</f>
        <v>0</v>
      </c>
      <c r="BL181" s="14" t="s">
        <v>130</v>
      </c>
      <c r="BM181" s="14" t="s">
        <v>283</v>
      </c>
    </row>
    <row r="182" s="1" customFormat="1">
      <c r="B182" s="35"/>
      <c r="C182" s="36"/>
      <c r="D182" s="213" t="s">
        <v>132</v>
      </c>
      <c r="E182" s="36"/>
      <c r="F182" s="214" t="s">
        <v>284</v>
      </c>
      <c r="G182" s="36"/>
      <c r="H182" s="36"/>
      <c r="I182" s="128"/>
      <c r="J182" s="36"/>
      <c r="K182" s="36"/>
      <c r="L182" s="40"/>
      <c r="M182" s="215"/>
      <c r="N182" s="76"/>
      <c r="O182" s="76"/>
      <c r="P182" s="76"/>
      <c r="Q182" s="76"/>
      <c r="R182" s="76"/>
      <c r="S182" s="76"/>
      <c r="T182" s="76"/>
      <c r="U182" s="77"/>
      <c r="AT182" s="14" t="s">
        <v>132</v>
      </c>
      <c r="AU182" s="14" t="s">
        <v>80</v>
      </c>
    </row>
    <row r="183" s="12" customFormat="1">
      <c r="B183" s="228"/>
      <c r="C183" s="229"/>
      <c r="D183" s="213" t="s">
        <v>134</v>
      </c>
      <c r="E183" s="230" t="s">
        <v>1</v>
      </c>
      <c r="F183" s="231" t="s">
        <v>285</v>
      </c>
      <c r="G183" s="229"/>
      <c r="H183" s="230" t="s">
        <v>1</v>
      </c>
      <c r="I183" s="232"/>
      <c r="J183" s="229"/>
      <c r="K183" s="229"/>
      <c r="L183" s="233"/>
      <c r="M183" s="234"/>
      <c r="N183" s="235"/>
      <c r="O183" s="235"/>
      <c r="P183" s="235"/>
      <c r="Q183" s="235"/>
      <c r="R183" s="235"/>
      <c r="S183" s="235"/>
      <c r="T183" s="235"/>
      <c r="U183" s="236"/>
      <c r="AT183" s="237" t="s">
        <v>134</v>
      </c>
      <c r="AU183" s="237" t="s">
        <v>80</v>
      </c>
      <c r="AV183" s="12" t="s">
        <v>78</v>
      </c>
      <c r="AW183" s="12" t="s">
        <v>32</v>
      </c>
      <c r="AX183" s="12" t="s">
        <v>70</v>
      </c>
      <c r="AY183" s="237" t="s">
        <v>123</v>
      </c>
    </row>
    <row r="184" s="11" customFormat="1">
      <c r="B184" s="216"/>
      <c r="C184" s="217"/>
      <c r="D184" s="213" t="s">
        <v>134</v>
      </c>
      <c r="E184" s="218" t="s">
        <v>1</v>
      </c>
      <c r="F184" s="219" t="s">
        <v>286</v>
      </c>
      <c r="G184" s="217"/>
      <c r="H184" s="220">
        <v>775.20000000000005</v>
      </c>
      <c r="I184" s="221"/>
      <c r="J184" s="217"/>
      <c r="K184" s="217"/>
      <c r="L184" s="222"/>
      <c r="M184" s="223"/>
      <c r="N184" s="224"/>
      <c r="O184" s="224"/>
      <c r="P184" s="224"/>
      <c r="Q184" s="224"/>
      <c r="R184" s="224"/>
      <c r="S184" s="224"/>
      <c r="T184" s="224"/>
      <c r="U184" s="225"/>
      <c r="AT184" s="226" t="s">
        <v>134</v>
      </c>
      <c r="AU184" s="226" t="s">
        <v>80</v>
      </c>
      <c r="AV184" s="11" t="s">
        <v>80</v>
      </c>
      <c r="AW184" s="11" t="s">
        <v>32</v>
      </c>
      <c r="AX184" s="11" t="s">
        <v>70</v>
      </c>
      <c r="AY184" s="226" t="s">
        <v>123</v>
      </c>
    </row>
    <row r="185" s="1" customFormat="1" ht="16.5" customHeight="1">
      <c r="B185" s="35"/>
      <c r="C185" s="201" t="s">
        <v>287</v>
      </c>
      <c r="D185" s="201" t="s">
        <v>125</v>
      </c>
      <c r="E185" s="202" t="s">
        <v>288</v>
      </c>
      <c r="F185" s="203" t="s">
        <v>289</v>
      </c>
      <c r="G185" s="204" t="s">
        <v>128</v>
      </c>
      <c r="H185" s="205">
        <v>2244</v>
      </c>
      <c r="I185" s="206"/>
      <c r="J185" s="207">
        <f>ROUND(I185*H185,2)</f>
        <v>0</v>
      </c>
      <c r="K185" s="203" t="s">
        <v>129</v>
      </c>
      <c r="L185" s="40"/>
      <c r="M185" s="208" t="s">
        <v>1</v>
      </c>
      <c r="N185" s="209" t="s">
        <v>41</v>
      </c>
      <c r="O185" s="76"/>
      <c r="P185" s="210">
        <f>O185*H185</f>
        <v>0</v>
      </c>
      <c r="Q185" s="210">
        <v>0</v>
      </c>
      <c r="R185" s="210">
        <f>Q185*H185</f>
        <v>0</v>
      </c>
      <c r="S185" s="210">
        <v>0</v>
      </c>
      <c r="T185" s="210">
        <f>S185*H185</f>
        <v>0</v>
      </c>
      <c r="U185" s="211" t="s">
        <v>1</v>
      </c>
      <c r="AR185" s="14" t="s">
        <v>130</v>
      </c>
      <c r="AT185" s="14" t="s">
        <v>125</v>
      </c>
      <c r="AU185" s="14" t="s">
        <v>80</v>
      </c>
      <c r="AY185" s="14" t="s">
        <v>123</v>
      </c>
      <c r="BE185" s="212">
        <f>IF(N185="základní",J185,0)</f>
        <v>0</v>
      </c>
      <c r="BF185" s="212">
        <f>IF(N185="snížená",J185,0)</f>
        <v>0</v>
      </c>
      <c r="BG185" s="212">
        <f>IF(N185="zákl. přenesená",J185,0)</f>
        <v>0</v>
      </c>
      <c r="BH185" s="212">
        <f>IF(N185="sníž. přenesená",J185,0)</f>
        <v>0</v>
      </c>
      <c r="BI185" s="212">
        <f>IF(N185="nulová",J185,0)</f>
        <v>0</v>
      </c>
      <c r="BJ185" s="14" t="s">
        <v>78</v>
      </c>
      <c r="BK185" s="212">
        <f>ROUND(I185*H185,2)</f>
        <v>0</v>
      </c>
      <c r="BL185" s="14" t="s">
        <v>130</v>
      </c>
      <c r="BM185" s="14" t="s">
        <v>290</v>
      </c>
    </row>
    <row r="186" s="1" customFormat="1">
      <c r="B186" s="35"/>
      <c r="C186" s="36"/>
      <c r="D186" s="213" t="s">
        <v>132</v>
      </c>
      <c r="E186" s="36"/>
      <c r="F186" s="214" t="s">
        <v>291</v>
      </c>
      <c r="G186" s="36"/>
      <c r="H186" s="36"/>
      <c r="I186" s="128"/>
      <c r="J186" s="36"/>
      <c r="K186" s="36"/>
      <c r="L186" s="40"/>
      <c r="M186" s="215"/>
      <c r="N186" s="76"/>
      <c r="O186" s="76"/>
      <c r="P186" s="76"/>
      <c r="Q186" s="76"/>
      <c r="R186" s="76"/>
      <c r="S186" s="76"/>
      <c r="T186" s="76"/>
      <c r="U186" s="77"/>
      <c r="AT186" s="14" t="s">
        <v>132</v>
      </c>
      <c r="AU186" s="14" t="s">
        <v>80</v>
      </c>
    </row>
    <row r="187" s="12" customFormat="1">
      <c r="B187" s="228"/>
      <c r="C187" s="229"/>
      <c r="D187" s="213" t="s">
        <v>134</v>
      </c>
      <c r="E187" s="230" t="s">
        <v>1</v>
      </c>
      <c r="F187" s="231" t="s">
        <v>292</v>
      </c>
      <c r="G187" s="229"/>
      <c r="H187" s="230" t="s">
        <v>1</v>
      </c>
      <c r="I187" s="232"/>
      <c r="J187" s="229"/>
      <c r="K187" s="229"/>
      <c r="L187" s="233"/>
      <c r="M187" s="234"/>
      <c r="N187" s="235"/>
      <c r="O187" s="235"/>
      <c r="P187" s="235"/>
      <c r="Q187" s="235"/>
      <c r="R187" s="235"/>
      <c r="S187" s="235"/>
      <c r="T187" s="235"/>
      <c r="U187" s="236"/>
      <c r="AT187" s="237" t="s">
        <v>134</v>
      </c>
      <c r="AU187" s="237" t="s">
        <v>80</v>
      </c>
      <c r="AV187" s="12" t="s">
        <v>78</v>
      </c>
      <c r="AW187" s="12" t="s">
        <v>32</v>
      </c>
      <c r="AX187" s="12" t="s">
        <v>70</v>
      </c>
      <c r="AY187" s="237" t="s">
        <v>123</v>
      </c>
    </row>
    <row r="188" s="11" customFormat="1">
      <c r="B188" s="216"/>
      <c r="C188" s="217"/>
      <c r="D188" s="213" t="s">
        <v>134</v>
      </c>
      <c r="E188" s="218" t="s">
        <v>1</v>
      </c>
      <c r="F188" s="219" t="s">
        <v>293</v>
      </c>
      <c r="G188" s="217"/>
      <c r="H188" s="220">
        <v>1468.8</v>
      </c>
      <c r="I188" s="221"/>
      <c r="J188" s="217"/>
      <c r="K188" s="217"/>
      <c r="L188" s="222"/>
      <c r="M188" s="223"/>
      <c r="N188" s="224"/>
      <c r="O188" s="224"/>
      <c r="P188" s="224"/>
      <c r="Q188" s="224"/>
      <c r="R188" s="224"/>
      <c r="S188" s="224"/>
      <c r="T188" s="224"/>
      <c r="U188" s="225"/>
      <c r="AT188" s="226" t="s">
        <v>134</v>
      </c>
      <c r="AU188" s="226" t="s">
        <v>80</v>
      </c>
      <c r="AV188" s="11" t="s">
        <v>80</v>
      </c>
      <c r="AW188" s="11" t="s">
        <v>32</v>
      </c>
      <c r="AX188" s="11" t="s">
        <v>70</v>
      </c>
      <c r="AY188" s="226" t="s">
        <v>123</v>
      </c>
    </row>
    <row r="189" s="11" customFormat="1">
      <c r="B189" s="216"/>
      <c r="C189" s="217"/>
      <c r="D189" s="213" t="s">
        <v>134</v>
      </c>
      <c r="E189" s="218" t="s">
        <v>1</v>
      </c>
      <c r="F189" s="219" t="s">
        <v>286</v>
      </c>
      <c r="G189" s="217"/>
      <c r="H189" s="220">
        <v>775.20000000000005</v>
      </c>
      <c r="I189" s="221"/>
      <c r="J189" s="217"/>
      <c r="K189" s="217"/>
      <c r="L189" s="222"/>
      <c r="M189" s="223"/>
      <c r="N189" s="224"/>
      <c r="O189" s="224"/>
      <c r="P189" s="224"/>
      <c r="Q189" s="224"/>
      <c r="R189" s="224"/>
      <c r="S189" s="224"/>
      <c r="T189" s="224"/>
      <c r="U189" s="225"/>
      <c r="AT189" s="226" t="s">
        <v>134</v>
      </c>
      <c r="AU189" s="226" t="s">
        <v>80</v>
      </c>
      <c r="AV189" s="11" t="s">
        <v>80</v>
      </c>
      <c r="AW189" s="11" t="s">
        <v>32</v>
      </c>
      <c r="AX189" s="11" t="s">
        <v>70</v>
      </c>
      <c r="AY189" s="226" t="s">
        <v>123</v>
      </c>
    </row>
    <row r="190" s="1" customFormat="1" ht="22.5" customHeight="1">
      <c r="B190" s="35"/>
      <c r="C190" s="201" t="s">
        <v>294</v>
      </c>
      <c r="D190" s="201" t="s">
        <v>125</v>
      </c>
      <c r="E190" s="202" t="s">
        <v>295</v>
      </c>
      <c r="F190" s="203" t="s">
        <v>296</v>
      </c>
      <c r="G190" s="204" t="s">
        <v>128</v>
      </c>
      <c r="H190" s="205">
        <v>2244</v>
      </c>
      <c r="I190" s="206"/>
      <c r="J190" s="207">
        <f>ROUND(I190*H190,2)</f>
        <v>0</v>
      </c>
      <c r="K190" s="203" t="s">
        <v>1</v>
      </c>
      <c r="L190" s="40"/>
      <c r="M190" s="208" t="s">
        <v>1</v>
      </c>
      <c r="N190" s="209" t="s">
        <v>41</v>
      </c>
      <c r="O190" s="76"/>
      <c r="P190" s="210">
        <f>O190*H190</f>
        <v>0</v>
      </c>
      <c r="Q190" s="210">
        <v>0</v>
      </c>
      <c r="R190" s="210">
        <f>Q190*H190</f>
        <v>0</v>
      </c>
      <c r="S190" s="210">
        <v>0</v>
      </c>
      <c r="T190" s="210">
        <f>S190*H190</f>
        <v>0</v>
      </c>
      <c r="U190" s="211" t="s">
        <v>1</v>
      </c>
      <c r="AR190" s="14" t="s">
        <v>130</v>
      </c>
      <c r="AT190" s="14" t="s">
        <v>125</v>
      </c>
      <c r="AU190" s="14" t="s">
        <v>80</v>
      </c>
      <c r="AY190" s="14" t="s">
        <v>123</v>
      </c>
      <c r="BE190" s="212">
        <f>IF(N190="základní",J190,0)</f>
        <v>0</v>
      </c>
      <c r="BF190" s="212">
        <f>IF(N190="snížená",J190,0)</f>
        <v>0</v>
      </c>
      <c r="BG190" s="212">
        <f>IF(N190="zákl. přenesená",J190,0)</f>
        <v>0</v>
      </c>
      <c r="BH190" s="212">
        <f>IF(N190="sníž. přenesená",J190,0)</f>
        <v>0</v>
      </c>
      <c r="BI190" s="212">
        <f>IF(N190="nulová",J190,0)</f>
        <v>0</v>
      </c>
      <c r="BJ190" s="14" t="s">
        <v>78</v>
      </c>
      <c r="BK190" s="212">
        <f>ROUND(I190*H190,2)</f>
        <v>0</v>
      </c>
      <c r="BL190" s="14" t="s">
        <v>130</v>
      </c>
      <c r="BM190" s="14" t="s">
        <v>297</v>
      </c>
    </row>
    <row r="191" s="1" customFormat="1">
      <c r="B191" s="35"/>
      <c r="C191" s="36"/>
      <c r="D191" s="213" t="s">
        <v>132</v>
      </c>
      <c r="E191" s="36"/>
      <c r="F191" s="214" t="s">
        <v>298</v>
      </c>
      <c r="G191" s="36"/>
      <c r="H191" s="36"/>
      <c r="I191" s="128"/>
      <c r="J191" s="36"/>
      <c r="K191" s="36"/>
      <c r="L191" s="40"/>
      <c r="M191" s="215"/>
      <c r="N191" s="76"/>
      <c r="O191" s="76"/>
      <c r="P191" s="76"/>
      <c r="Q191" s="76"/>
      <c r="R191" s="76"/>
      <c r="S191" s="76"/>
      <c r="T191" s="76"/>
      <c r="U191" s="77"/>
      <c r="AT191" s="14" t="s">
        <v>132</v>
      </c>
      <c r="AU191" s="14" t="s">
        <v>80</v>
      </c>
    </row>
    <row r="192" s="1" customFormat="1">
      <c r="B192" s="35"/>
      <c r="C192" s="36"/>
      <c r="D192" s="213" t="s">
        <v>178</v>
      </c>
      <c r="E192" s="36"/>
      <c r="F192" s="227" t="s">
        <v>299</v>
      </c>
      <c r="G192" s="36"/>
      <c r="H192" s="36"/>
      <c r="I192" s="128"/>
      <c r="J192" s="36"/>
      <c r="K192" s="36"/>
      <c r="L192" s="40"/>
      <c r="M192" s="215"/>
      <c r="N192" s="76"/>
      <c r="O192" s="76"/>
      <c r="P192" s="76"/>
      <c r="Q192" s="76"/>
      <c r="R192" s="76"/>
      <c r="S192" s="76"/>
      <c r="T192" s="76"/>
      <c r="U192" s="77"/>
      <c r="AT192" s="14" t="s">
        <v>178</v>
      </c>
      <c r="AU192" s="14" t="s">
        <v>80</v>
      </c>
    </row>
    <row r="193" s="12" customFormat="1">
      <c r="B193" s="228"/>
      <c r="C193" s="229"/>
      <c r="D193" s="213" t="s">
        <v>134</v>
      </c>
      <c r="E193" s="230" t="s">
        <v>1</v>
      </c>
      <c r="F193" s="231" t="s">
        <v>300</v>
      </c>
      <c r="G193" s="229"/>
      <c r="H193" s="230" t="s">
        <v>1</v>
      </c>
      <c r="I193" s="232"/>
      <c r="J193" s="229"/>
      <c r="K193" s="229"/>
      <c r="L193" s="233"/>
      <c r="M193" s="234"/>
      <c r="N193" s="235"/>
      <c r="O193" s="235"/>
      <c r="P193" s="235"/>
      <c r="Q193" s="235"/>
      <c r="R193" s="235"/>
      <c r="S193" s="235"/>
      <c r="T193" s="235"/>
      <c r="U193" s="236"/>
      <c r="AT193" s="237" t="s">
        <v>134</v>
      </c>
      <c r="AU193" s="237" t="s">
        <v>80</v>
      </c>
      <c r="AV193" s="12" t="s">
        <v>78</v>
      </c>
      <c r="AW193" s="12" t="s">
        <v>32</v>
      </c>
      <c r="AX193" s="12" t="s">
        <v>70</v>
      </c>
      <c r="AY193" s="237" t="s">
        <v>123</v>
      </c>
    </row>
    <row r="194" s="11" customFormat="1">
      <c r="B194" s="216"/>
      <c r="C194" s="217"/>
      <c r="D194" s="213" t="s">
        <v>134</v>
      </c>
      <c r="E194" s="218" t="s">
        <v>1</v>
      </c>
      <c r="F194" s="219" t="s">
        <v>293</v>
      </c>
      <c r="G194" s="217"/>
      <c r="H194" s="220">
        <v>1468.8</v>
      </c>
      <c r="I194" s="221"/>
      <c r="J194" s="217"/>
      <c r="K194" s="217"/>
      <c r="L194" s="222"/>
      <c r="M194" s="223"/>
      <c r="N194" s="224"/>
      <c r="O194" s="224"/>
      <c r="P194" s="224"/>
      <c r="Q194" s="224"/>
      <c r="R194" s="224"/>
      <c r="S194" s="224"/>
      <c r="T194" s="224"/>
      <c r="U194" s="225"/>
      <c r="AT194" s="226" t="s">
        <v>134</v>
      </c>
      <c r="AU194" s="226" t="s">
        <v>80</v>
      </c>
      <c r="AV194" s="11" t="s">
        <v>80</v>
      </c>
      <c r="AW194" s="11" t="s">
        <v>32</v>
      </c>
      <c r="AX194" s="11" t="s">
        <v>70</v>
      </c>
      <c r="AY194" s="226" t="s">
        <v>123</v>
      </c>
    </row>
    <row r="195" s="11" customFormat="1">
      <c r="B195" s="216"/>
      <c r="C195" s="217"/>
      <c r="D195" s="213" t="s">
        <v>134</v>
      </c>
      <c r="E195" s="218" t="s">
        <v>1</v>
      </c>
      <c r="F195" s="219" t="s">
        <v>286</v>
      </c>
      <c r="G195" s="217"/>
      <c r="H195" s="220">
        <v>775.20000000000005</v>
      </c>
      <c r="I195" s="221"/>
      <c r="J195" s="217"/>
      <c r="K195" s="217"/>
      <c r="L195" s="222"/>
      <c r="M195" s="223"/>
      <c r="N195" s="224"/>
      <c r="O195" s="224"/>
      <c r="P195" s="224"/>
      <c r="Q195" s="224"/>
      <c r="R195" s="224"/>
      <c r="S195" s="224"/>
      <c r="T195" s="224"/>
      <c r="U195" s="225"/>
      <c r="AT195" s="226" t="s">
        <v>134</v>
      </c>
      <c r="AU195" s="226" t="s">
        <v>80</v>
      </c>
      <c r="AV195" s="11" t="s">
        <v>80</v>
      </c>
      <c r="AW195" s="11" t="s">
        <v>32</v>
      </c>
      <c r="AX195" s="11" t="s">
        <v>70</v>
      </c>
      <c r="AY195" s="226" t="s">
        <v>123</v>
      </c>
    </row>
    <row r="196" s="1" customFormat="1" ht="16.5" customHeight="1">
      <c r="B196" s="35"/>
      <c r="C196" s="201" t="s">
        <v>301</v>
      </c>
      <c r="D196" s="201" t="s">
        <v>125</v>
      </c>
      <c r="E196" s="202" t="s">
        <v>302</v>
      </c>
      <c r="F196" s="203" t="s">
        <v>303</v>
      </c>
      <c r="G196" s="204" t="s">
        <v>128</v>
      </c>
      <c r="H196" s="205">
        <v>775.20000000000005</v>
      </c>
      <c r="I196" s="206"/>
      <c r="J196" s="207">
        <f>ROUND(I196*H196,2)</f>
        <v>0</v>
      </c>
      <c r="K196" s="203" t="s">
        <v>129</v>
      </c>
      <c r="L196" s="40"/>
      <c r="M196" s="208" t="s">
        <v>1</v>
      </c>
      <c r="N196" s="209" t="s">
        <v>41</v>
      </c>
      <c r="O196" s="76"/>
      <c r="P196" s="210">
        <f>O196*H196</f>
        <v>0</v>
      </c>
      <c r="Q196" s="210">
        <v>0</v>
      </c>
      <c r="R196" s="210">
        <f>Q196*H196</f>
        <v>0</v>
      </c>
      <c r="S196" s="210">
        <v>0</v>
      </c>
      <c r="T196" s="210">
        <f>S196*H196</f>
        <v>0</v>
      </c>
      <c r="U196" s="211" t="s">
        <v>1</v>
      </c>
      <c r="AR196" s="14" t="s">
        <v>130</v>
      </c>
      <c r="AT196" s="14" t="s">
        <v>125</v>
      </c>
      <c r="AU196" s="14" t="s">
        <v>80</v>
      </c>
      <c r="AY196" s="14" t="s">
        <v>123</v>
      </c>
      <c r="BE196" s="212">
        <f>IF(N196="základní",J196,0)</f>
        <v>0</v>
      </c>
      <c r="BF196" s="212">
        <f>IF(N196="snížená",J196,0)</f>
        <v>0</v>
      </c>
      <c r="BG196" s="212">
        <f>IF(N196="zákl. přenesená",J196,0)</f>
        <v>0</v>
      </c>
      <c r="BH196" s="212">
        <f>IF(N196="sníž. přenesená",J196,0)</f>
        <v>0</v>
      </c>
      <c r="BI196" s="212">
        <f>IF(N196="nulová",J196,0)</f>
        <v>0</v>
      </c>
      <c r="BJ196" s="14" t="s">
        <v>78</v>
      </c>
      <c r="BK196" s="212">
        <f>ROUND(I196*H196,2)</f>
        <v>0</v>
      </c>
      <c r="BL196" s="14" t="s">
        <v>130</v>
      </c>
      <c r="BM196" s="14" t="s">
        <v>304</v>
      </c>
    </row>
    <row r="197" s="1" customFormat="1">
      <c r="B197" s="35"/>
      <c r="C197" s="36"/>
      <c r="D197" s="213" t="s">
        <v>132</v>
      </c>
      <c r="E197" s="36"/>
      <c r="F197" s="214" t="s">
        <v>305</v>
      </c>
      <c r="G197" s="36"/>
      <c r="H197" s="36"/>
      <c r="I197" s="128"/>
      <c r="J197" s="36"/>
      <c r="K197" s="36"/>
      <c r="L197" s="40"/>
      <c r="M197" s="215"/>
      <c r="N197" s="76"/>
      <c r="O197" s="76"/>
      <c r="P197" s="76"/>
      <c r="Q197" s="76"/>
      <c r="R197" s="76"/>
      <c r="S197" s="76"/>
      <c r="T197" s="76"/>
      <c r="U197" s="77"/>
      <c r="AT197" s="14" t="s">
        <v>132</v>
      </c>
      <c r="AU197" s="14" t="s">
        <v>80</v>
      </c>
    </row>
    <row r="198" s="12" customFormat="1">
      <c r="B198" s="228"/>
      <c r="C198" s="229"/>
      <c r="D198" s="213" t="s">
        <v>134</v>
      </c>
      <c r="E198" s="230" t="s">
        <v>1</v>
      </c>
      <c r="F198" s="231" t="s">
        <v>306</v>
      </c>
      <c r="G198" s="229"/>
      <c r="H198" s="230" t="s">
        <v>1</v>
      </c>
      <c r="I198" s="232"/>
      <c r="J198" s="229"/>
      <c r="K198" s="229"/>
      <c r="L198" s="233"/>
      <c r="M198" s="234"/>
      <c r="N198" s="235"/>
      <c r="O198" s="235"/>
      <c r="P198" s="235"/>
      <c r="Q198" s="235"/>
      <c r="R198" s="235"/>
      <c r="S198" s="235"/>
      <c r="T198" s="235"/>
      <c r="U198" s="236"/>
      <c r="AT198" s="237" t="s">
        <v>134</v>
      </c>
      <c r="AU198" s="237" t="s">
        <v>80</v>
      </c>
      <c r="AV198" s="12" t="s">
        <v>78</v>
      </c>
      <c r="AW198" s="12" t="s">
        <v>32</v>
      </c>
      <c r="AX198" s="12" t="s">
        <v>70</v>
      </c>
      <c r="AY198" s="237" t="s">
        <v>123</v>
      </c>
    </row>
    <row r="199" s="11" customFormat="1">
      <c r="B199" s="216"/>
      <c r="C199" s="217"/>
      <c r="D199" s="213" t="s">
        <v>134</v>
      </c>
      <c r="E199" s="218" t="s">
        <v>1</v>
      </c>
      <c r="F199" s="219" t="s">
        <v>286</v>
      </c>
      <c r="G199" s="217"/>
      <c r="H199" s="220">
        <v>775.20000000000005</v>
      </c>
      <c r="I199" s="221"/>
      <c r="J199" s="217"/>
      <c r="K199" s="217"/>
      <c r="L199" s="222"/>
      <c r="M199" s="223"/>
      <c r="N199" s="224"/>
      <c r="O199" s="224"/>
      <c r="P199" s="224"/>
      <c r="Q199" s="224"/>
      <c r="R199" s="224"/>
      <c r="S199" s="224"/>
      <c r="T199" s="224"/>
      <c r="U199" s="225"/>
      <c r="AT199" s="226" t="s">
        <v>134</v>
      </c>
      <c r="AU199" s="226" t="s">
        <v>80</v>
      </c>
      <c r="AV199" s="11" t="s">
        <v>80</v>
      </c>
      <c r="AW199" s="11" t="s">
        <v>32</v>
      </c>
      <c r="AX199" s="11" t="s">
        <v>70</v>
      </c>
      <c r="AY199" s="226" t="s">
        <v>123</v>
      </c>
    </row>
    <row r="200" s="10" customFormat="1" ht="22.8" customHeight="1">
      <c r="B200" s="185"/>
      <c r="C200" s="186"/>
      <c r="D200" s="187" t="s">
        <v>69</v>
      </c>
      <c r="E200" s="199" t="s">
        <v>173</v>
      </c>
      <c r="F200" s="199" t="s">
        <v>307</v>
      </c>
      <c r="G200" s="186"/>
      <c r="H200" s="186"/>
      <c r="I200" s="189"/>
      <c r="J200" s="200">
        <f>BK200</f>
        <v>0</v>
      </c>
      <c r="K200" s="186"/>
      <c r="L200" s="191"/>
      <c r="M200" s="192"/>
      <c r="N200" s="193"/>
      <c r="O200" s="193"/>
      <c r="P200" s="194">
        <f>SUM(P201:P215)</f>
        <v>0</v>
      </c>
      <c r="Q200" s="193"/>
      <c r="R200" s="194">
        <f>SUM(R201:R215)</f>
        <v>4.5675799999999995</v>
      </c>
      <c r="S200" s="193"/>
      <c r="T200" s="194">
        <f>SUM(T201:T215)</f>
        <v>0</v>
      </c>
      <c r="U200" s="195"/>
      <c r="AR200" s="196" t="s">
        <v>78</v>
      </c>
      <c r="AT200" s="197" t="s">
        <v>69</v>
      </c>
      <c r="AU200" s="197" t="s">
        <v>78</v>
      </c>
      <c r="AY200" s="196" t="s">
        <v>123</v>
      </c>
      <c r="BK200" s="198">
        <f>SUM(BK201:BK215)</f>
        <v>0</v>
      </c>
    </row>
    <row r="201" s="1" customFormat="1" ht="16.5" customHeight="1">
      <c r="B201" s="35"/>
      <c r="C201" s="201" t="s">
        <v>308</v>
      </c>
      <c r="D201" s="201" t="s">
        <v>125</v>
      </c>
      <c r="E201" s="202" t="s">
        <v>309</v>
      </c>
      <c r="F201" s="203" t="s">
        <v>310</v>
      </c>
      <c r="G201" s="204" t="s">
        <v>263</v>
      </c>
      <c r="H201" s="205">
        <v>1</v>
      </c>
      <c r="I201" s="206"/>
      <c r="J201" s="207">
        <f>ROUND(I201*H201,2)</f>
        <v>0</v>
      </c>
      <c r="K201" s="203" t="s">
        <v>129</v>
      </c>
      <c r="L201" s="40"/>
      <c r="M201" s="208" t="s">
        <v>1</v>
      </c>
      <c r="N201" s="209" t="s">
        <v>41</v>
      </c>
      <c r="O201" s="76"/>
      <c r="P201" s="210">
        <f>O201*H201</f>
        <v>0</v>
      </c>
      <c r="Q201" s="210">
        <v>0.21734000000000001</v>
      </c>
      <c r="R201" s="210">
        <f>Q201*H201</f>
        <v>0.21734000000000001</v>
      </c>
      <c r="S201" s="210">
        <v>0</v>
      </c>
      <c r="T201" s="210">
        <f>S201*H201</f>
        <v>0</v>
      </c>
      <c r="U201" s="211" t="s">
        <v>1</v>
      </c>
      <c r="AR201" s="14" t="s">
        <v>130</v>
      </c>
      <c r="AT201" s="14" t="s">
        <v>125</v>
      </c>
      <c r="AU201" s="14" t="s">
        <v>80</v>
      </c>
      <c r="AY201" s="14" t="s">
        <v>123</v>
      </c>
      <c r="BE201" s="212">
        <f>IF(N201="základní",J201,0)</f>
        <v>0</v>
      </c>
      <c r="BF201" s="212">
        <f>IF(N201="snížená",J201,0)</f>
        <v>0</v>
      </c>
      <c r="BG201" s="212">
        <f>IF(N201="zákl. přenesená",J201,0)</f>
        <v>0</v>
      </c>
      <c r="BH201" s="212">
        <f>IF(N201="sníž. přenesená",J201,0)</f>
        <v>0</v>
      </c>
      <c r="BI201" s="212">
        <f>IF(N201="nulová",J201,0)</f>
        <v>0</v>
      </c>
      <c r="BJ201" s="14" t="s">
        <v>78</v>
      </c>
      <c r="BK201" s="212">
        <f>ROUND(I201*H201,2)</f>
        <v>0</v>
      </c>
      <c r="BL201" s="14" t="s">
        <v>130</v>
      </c>
      <c r="BM201" s="14" t="s">
        <v>311</v>
      </c>
    </row>
    <row r="202" s="1" customFormat="1">
      <c r="B202" s="35"/>
      <c r="C202" s="36"/>
      <c r="D202" s="213" t="s">
        <v>132</v>
      </c>
      <c r="E202" s="36"/>
      <c r="F202" s="214" t="s">
        <v>312</v>
      </c>
      <c r="G202" s="36"/>
      <c r="H202" s="36"/>
      <c r="I202" s="128"/>
      <c r="J202" s="36"/>
      <c r="K202" s="36"/>
      <c r="L202" s="40"/>
      <c r="M202" s="215"/>
      <c r="N202" s="76"/>
      <c r="O202" s="76"/>
      <c r="P202" s="76"/>
      <c r="Q202" s="76"/>
      <c r="R202" s="76"/>
      <c r="S202" s="76"/>
      <c r="T202" s="76"/>
      <c r="U202" s="77"/>
      <c r="AT202" s="14" t="s">
        <v>132</v>
      </c>
      <c r="AU202" s="14" t="s">
        <v>80</v>
      </c>
    </row>
    <row r="203" s="1" customFormat="1" ht="16.5" customHeight="1">
      <c r="B203" s="35"/>
      <c r="C203" s="238" t="s">
        <v>313</v>
      </c>
      <c r="D203" s="238" t="s">
        <v>226</v>
      </c>
      <c r="E203" s="239" t="s">
        <v>314</v>
      </c>
      <c r="F203" s="240" t="s">
        <v>315</v>
      </c>
      <c r="G203" s="241" t="s">
        <v>263</v>
      </c>
      <c r="H203" s="242">
        <v>1</v>
      </c>
      <c r="I203" s="243"/>
      <c r="J203" s="244">
        <f>ROUND(I203*H203,2)</f>
        <v>0</v>
      </c>
      <c r="K203" s="240" t="s">
        <v>129</v>
      </c>
      <c r="L203" s="245"/>
      <c r="M203" s="246" t="s">
        <v>1</v>
      </c>
      <c r="N203" s="247" t="s">
        <v>41</v>
      </c>
      <c r="O203" s="76"/>
      <c r="P203" s="210">
        <f>O203*H203</f>
        <v>0</v>
      </c>
      <c r="Q203" s="210">
        <v>0.050599999999999999</v>
      </c>
      <c r="R203" s="210">
        <f>Q203*H203</f>
        <v>0.050599999999999999</v>
      </c>
      <c r="S203" s="210">
        <v>0</v>
      </c>
      <c r="T203" s="210">
        <f>S203*H203</f>
        <v>0</v>
      </c>
      <c r="U203" s="211" t="s">
        <v>1</v>
      </c>
      <c r="AR203" s="14" t="s">
        <v>173</v>
      </c>
      <c r="AT203" s="14" t="s">
        <v>226</v>
      </c>
      <c r="AU203" s="14" t="s">
        <v>80</v>
      </c>
      <c r="AY203" s="14" t="s">
        <v>123</v>
      </c>
      <c r="BE203" s="212">
        <f>IF(N203="základní",J203,0)</f>
        <v>0</v>
      </c>
      <c r="BF203" s="212">
        <f>IF(N203="snížená",J203,0)</f>
        <v>0</v>
      </c>
      <c r="BG203" s="212">
        <f>IF(N203="zákl. přenesená",J203,0)</f>
        <v>0</v>
      </c>
      <c r="BH203" s="212">
        <f>IF(N203="sníž. přenesená",J203,0)</f>
        <v>0</v>
      </c>
      <c r="BI203" s="212">
        <f>IF(N203="nulová",J203,0)</f>
        <v>0</v>
      </c>
      <c r="BJ203" s="14" t="s">
        <v>78</v>
      </c>
      <c r="BK203" s="212">
        <f>ROUND(I203*H203,2)</f>
        <v>0</v>
      </c>
      <c r="BL203" s="14" t="s">
        <v>130</v>
      </c>
      <c r="BM203" s="14" t="s">
        <v>316</v>
      </c>
    </row>
    <row r="204" s="1" customFormat="1">
      <c r="B204" s="35"/>
      <c r="C204" s="36"/>
      <c r="D204" s="213" t="s">
        <v>132</v>
      </c>
      <c r="E204" s="36"/>
      <c r="F204" s="214" t="s">
        <v>315</v>
      </c>
      <c r="G204" s="36"/>
      <c r="H204" s="36"/>
      <c r="I204" s="128"/>
      <c r="J204" s="36"/>
      <c r="K204" s="36"/>
      <c r="L204" s="40"/>
      <c r="M204" s="215"/>
      <c r="N204" s="76"/>
      <c r="O204" s="76"/>
      <c r="P204" s="76"/>
      <c r="Q204" s="76"/>
      <c r="R204" s="76"/>
      <c r="S204" s="76"/>
      <c r="T204" s="76"/>
      <c r="U204" s="77"/>
      <c r="AT204" s="14" t="s">
        <v>132</v>
      </c>
      <c r="AU204" s="14" t="s">
        <v>80</v>
      </c>
    </row>
    <row r="205" s="1" customFormat="1">
      <c r="B205" s="35"/>
      <c r="C205" s="36"/>
      <c r="D205" s="213" t="s">
        <v>178</v>
      </c>
      <c r="E205" s="36"/>
      <c r="F205" s="227" t="s">
        <v>317</v>
      </c>
      <c r="G205" s="36"/>
      <c r="H205" s="36"/>
      <c r="I205" s="128"/>
      <c r="J205" s="36"/>
      <c r="K205" s="36"/>
      <c r="L205" s="40"/>
      <c r="M205" s="215"/>
      <c r="N205" s="76"/>
      <c r="O205" s="76"/>
      <c r="P205" s="76"/>
      <c r="Q205" s="76"/>
      <c r="R205" s="76"/>
      <c r="S205" s="76"/>
      <c r="T205" s="76"/>
      <c r="U205" s="77"/>
      <c r="AT205" s="14" t="s">
        <v>178</v>
      </c>
      <c r="AU205" s="14" t="s">
        <v>80</v>
      </c>
    </row>
    <row r="206" s="1" customFormat="1" ht="16.5" customHeight="1">
      <c r="B206" s="35"/>
      <c r="C206" s="201" t="s">
        <v>318</v>
      </c>
      <c r="D206" s="201" t="s">
        <v>125</v>
      </c>
      <c r="E206" s="202" t="s">
        <v>319</v>
      </c>
      <c r="F206" s="203" t="s">
        <v>320</v>
      </c>
      <c r="G206" s="204" t="s">
        <v>263</v>
      </c>
      <c r="H206" s="205">
        <v>1</v>
      </c>
      <c r="I206" s="206"/>
      <c r="J206" s="207">
        <f>ROUND(I206*H206,2)</f>
        <v>0</v>
      </c>
      <c r="K206" s="203" t="s">
        <v>129</v>
      </c>
      <c r="L206" s="40"/>
      <c r="M206" s="208" t="s">
        <v>1</v>
      </c>
      <c r="N206" s="209" t="s">
        <v>41</v>
      </c>
      <c r="O206" s="76"/>
      <c r="P206" s="210">
        <f>O206*H206</f>
        <v>0</v>
      </c>
      <c r="Q206" s="210">
        <v>0</v>
      </c>
      <c r="R206" s="210">
        <f>Q206*H206</f>
        <v>0</v>
      </c>
      <c r="S206" s="210">
        <v>0</v>
      </c>
      <c r="T206" s="210">
        <f>S206*H206</f>
        <v>0</v>
      </c>
      <c r="U206" s="211" t="s">
        <v>1</v>
      </c>
      <c r="AR206" s="14" t="s">
        <v>130</v>
      </c>
      <c r="AT206" s="14" t="s">
        <v>125</v>
      </c>
      <c r="AU206" s="14" t="s">
        <v>80</v>
      </c>
      <c r="AY206" s="14" t="s">
        <v>123</v>
      </c>
      <c r="BE206" s="212">
        <f>IF(N206="základní",J206,0)</f>
        <v>0</v>
      </c>
      <c r="BF206" s="212">
        <f>IF(N206="snížená",J206,0)</f>
        <v>0</v>
      </c>
      <c r="BG206" s="212">
        <f>IF(N206="zákl. přenesená",J206,0)</f>
        <v>0</v>
      </c>
      <c r="BH206" s="212">
        <f>IF(N206="sníž. přenesená",J206,0)</f>
        <v>0</v>
      </c>
      <c r="BI206" s="212">
        <f>IF(N206="nulová",J206,0)</f>
        <v>0</v>
      </c>
      <c r="BJ206" s="14" t="s">
        <v>78</v>
      </c>
      <c r="BK206" s="212">
        <f>ROUND(I206*H206,2)</f>
        <v>0</v>
      </c>
      <c r="BL206" s="14" t="s">
        <v>130</v>
      </c>
      <c r="BM206" s="14" t="s">
        <v>321</v>
      </c>
    </row>
    <row r="207" s="1" customFormat="1">
      <c r="B207" s="35"/>
      <c r="C207" s="36"/>
      <c r="D207" s="213" t="s">
        <v>132</v>
      </c>
      <c r="E207" s="36"/>
      <c r="F207" s="214" t="s">
        <v>322</v>
      </c>
      <c r="G207" s="36"/>
      <c r="H207" s="36"/>
      <c r="I207" s="128"/>
      <c r="J207" s="36"/>
      <c r="K207" s="36"/>
      <c r="L207" s="40"/>
      <c r="M207" s="215"/>
      <c r="N207" s="76"/>
      <c r="O207" s="76"/>
      <c r="P207" s="76"/>
      <c r="Q207" s="76"/>
      <c r="R207" s="76"/>
      <c r="S207" s="76"/>
      <c r="T207" s="76"/>
      <c r="U207" s="77"/>
      <c r="AT207" s="14" t="s">
        <v>132</v>
      </c>
      <c r="AU207" s="14" t="s">
        <v>80</v>
      </c>
    </row>
    <row r="208" s="1" customFormat="1">
      <c r="B208" s="35"/>
      <c r="C208" s="36"/>
      <c r="D208" s="213" t="s">
        <v>178</v>
      </c>
      <c r="E208" s="36"/>
      <c r="F208" s="227" t="s">
        <v>323</v>
      </c>
      <c r="G208" s="36"/>
      <c r="H208" s="36"/>
      <c r="I208" s="128"/>
      <c r="J208" s="36"/>
      <c r="K208" s="36"/>
      <c r="L208" s="40"/>
      <c r="M208" s="215"/>
      <c r="N208" s="76"/>
      <c r="O208" s="76"/>
      <c r="P208" s="76"/>
      <c r="Q208" s="76"/>
      <c r="R208" s="76"/>
      <c r="S208" s="76"/>
      <c r="T208" s="76"/>
      <c r="U208" s="77"/>
      <c r="AT208" s="14" t="s">
        <v>178</v>
      </c>
      <c r="AU208" s="14" t="s">
        <v>80</v>
      </c>
    </row>
    <row r="209" s="11" customFormat="1">
      <c r="B209" s="216"/>
      <c r="C209" s="217"/>
      <c r="D209" s="213" t="s">
        <v>134</v>
      </c>
      <c r="E209" s="218" t="s">
        <v>1</v>
      </c>
      <c r="F209" s="219" t="s">
        <v>324</v>
      </c>
      <c r="G209" s="217"/>
      <c r="H209" s="220">
        <v>1</v>
      </c>
      <c r="I209" s="221"/>
      <c r="J209" s="217"/>
      <c r="K209" s="217"/>
      <c r="L209" s="222"/>
      <c r="M209" s="223"/>
      <c r="N209" s="224"/>
      <c r="O209" s="224"/>
      <c r="P209" s="224"/>
      <c r="Q209" s="224"/>
      <c r="R209" s="224"/>
      <c r="S209" s="224"/>
      <c r="T209" s="224"/>
      <c r="U209" s="225"/>
      <c r="AT209" s="226" t="s">
        <v>134</v>
      </c>
      <c r="AU209" s="226" t="s">
        <v>80</v>
      </c>
      <c r="AV209" s="11" t="s">
        <v>80</v>
      </c>
      <c r="AW209" s="11" t="s">
        <v>32</v>
      </c>
      <c r="AX209" s="11" t="s">
        <v>70</v>
      </c>
      <c r="AY209" s="226" t="s">
        <v>123</v>
      </c>
    </row>
    <row r="210" s="1" customFormat="1" ht="16.5" customHeight="1">
      <c r="B210" s="35"/>
      <c r="C210" s="201" t="s">
        <v>325</v>
      </c>
      <c r="D210" s="201" t="s">
        <v>125</v>
      </c>
      <c r="E210" s="202" t="s">
        <v>326</v>
      </c>
      <c r="F210" s="203" t="s">
        <v>327</v>
      </c>
      <c r="G210" s="204" t="s">
        <v>263</v>
      </c>
      <c r="H210" s="205">
        <v>8</v>
      </c>
      <c r="I210" s="206"/>
      <c r="J210" s="207">
        <f>ROUND(I210*H210,2)</f>
        <v>0</v>
      </c>
      <c r="K210" s="203" t="s">
        <v>1</v>
      </c>
      <c r="L210" s="40"/>
      <c r="M210" s="208" t="s">
        <v>1</v>
      </c>
      <c r="N210" s="209" t="s">
        <v>41</v>
      </c>
      <c r="O210" s="76"/>
      <c r="P210" s="210">
        <f>O210*H210</f>
        <v>0</v>
      </c>
      <c r="Q210" s="210">
        <v>0.42080000000000001</v>
      </c>
      <c r="R210" s="210">
        <f>Q210*H210</f>
        <v>3.3664000000000001</v>
      </c>
      <c r="S210" s="210">
        <v>0</v>
      </c>
      <c r="T210" s="210">
        <f>S210*H210</f>
        <v>0</v>
      </c>
      <c r="U210" s="211" t="s">
        <v>1</v>
      </c>
      <c r="AR210" s="14" t="s">
        <v>130</v>
      </c>
      <c r="AT210" s="14" t="s">
        <v>125</v>
      </c>
      <c r="AU210" s="14" t="s">
        <v>80</v>
      </c>
      <c r="AY210" s="14" t="s">
        <v>123</v>
      </c>
      <c r="BE210" s="212">
        <f>IF(N210="základní",J210,0)</f>
        <v>0</v>
      </c>
      <c r="BF210" s="212">
        <f>IF(N210="snížená",J210,0)</f>
        <v>0</v>
      </c>
      <c r="BG210" s="212">
        <f>IF(N210="zákl. přenesená",J210,0)</f>
        <v>0</v>
      </c>
      <c r="BH210" s="212">
        <f>IF(N210="sníž. přenesená",J210,0)</f>
        <v>0</v>
      </c>
      <c r="BI210" s="212">
        <f>IF(N210="nulová",J210,0)</f>
        <v>0</v>
      </c>
      <c r="BJ210" s="14" t="s">
        <v>78</v>
      </c>
      <c r="BK210" s="212">
        <f>ROUND(I210*H210,2)</f>
        <v>0</v>
      </c>
      <c r="BL210" s="14" t="s">
        <v>130</v>
      </c>
      <c r="BM210" s="14" t="s">
        <v>328</v>
      </c>
    </row>
    <row r="211" s="1" customFormat="1">
      <c r="B211" s="35"/>
      <c r="C211" s="36"/>
      <c r="D211" s="213" t="s">
        <v>132</v>
      </c>
      <c r="E211" s="36"/>
      <c r="F211" s="214" t="s">
        <v>327</v>
      </c>
      <c r="G211" s="36"/>
      <c r="H211" s="36"/>
      <c r="I211" s="128"/>
      <c r="J211" s="36"/>
      <c r="K211" s="36"/>
      <c r="L211" s="40"/>
      <c r="M211" s="215"/>
      <c r="N211" s="76"/>
      <c r="O211" s="76"/>
      <c r="P211" s="76"/>
      <c r="Q211" s="76"/>
      <c r="R211" s="76"/>
      <c r="S211" s="76"/>
      <c r="T211" s="76"/>
      <c r="U211" s="77"/>
      <c r="AT211" s="14" t="s">
        <v>132</v>
      </c>
      <c r="AU211" s="14" t="s">
        <v>80</v>
      </c>
    </row>
    <row r="212" s="11" customFormat="1">
      <c r="B212" s="216"/>
      <c r="C212" s="217"/>
      <c r="D212" s="213" t="s">
        <v>134</v>
      </c>
      <c r="E212" s="218" t="s">
        <v>1</v>
      </c>
      <c r="F212" s="219" t="s">
        <v>329</v>
      </c>
      <c r="G212" s="217"/>
      <c r="H212" s="220">
        <v>8</v>
      </c>
      <c r="I212" s="221"/>
      <c r="J212" s="217"/>
      <c r="K212" s="217"/>
      <c r="L212" s="222"/>
      <c r="M212" s="223"/>
      <c r="N212" s="224"/>
      <c r="O212" s="224"/>
      <c r="P212" s="224"/>
      <c r="Q212" s="224"/>
      <c r="R212" s="224"/>
      <c r="S212" s="224"/>
      <c r="T212" s="224"/>
      <c r="U212" s="225"/>
      <c r="AT212" s="226" t="s">
        <v>134</v>
      </c>
      <c r="AU212" s="226" t="s">
        <v>80</v>
      </c>
      <c r="AV212" s="11" t="s">
        <v>80</v>
      </c>
      <c r="AW212" s="11" t="s">
        <v>32</v>
      </c>
      <c r="AX212" s="11" t="s">
        <v>70</v>
      </c>
      <c r="AY212" s="226" t="s">
        <v>123</v>
      </c>
    </row>
    <row r="213" s="1" customFormat="1" ht="16.5" customHeight="1">
      <c r="B213" s="35"/>
      <c r="C213" s="201" t="s">
        <v>330</v>
      </c>
      <c r="D213" s="201" t="s">
        <v>125</v>
      </c>
      <c r="E213" s="202" t="s">
        <v>331</v>
      </c>
      <c r="F213" s="203" t="s">
        <v>332</v>
      </c>
      <c r="G213" s="204" t="s">
        <v>263</v>
      </c>
      <c r="H213" s="205">
        <v>3</v>
      </c>
      <c r="I213" s="206"/>
      <c r="J213" s="207">
        <f>ROUND(I213*H213,2)</f>
        <v>0</v>
      </c>
      <c r="K213" s="203" t="s">
        <v>1</v>
      </c>
      <c r="L213" s="40"/>
      <c r="M213" s="208" t="s">
        <v>1</v>
      </c>
      <c r="N213" s="209" t="s">
        <v>41</v>
      </c>
      <c r="O213" s="76"/>
      <c r="P213" s="210">
        <f>O213*H213</f>
        <v>0</v>
      </c>
      <c r="Q213" s="210">
        <v>0.31108000000000002</v>
      </c>
      <c r="R213" s="210">
        <f>Q213*H213</f>
        <v>0.93324000000000007</v>
      </c>
      <c r="S213" s="210">
        <v>0</v>
      </c>
      <c r="T213" s="210">
        <f>S213*H213</f>
        <v>0</v>
      </c>
      <c r="U213" s="211" t="s">
        <v>1</v>
      </c>
      <c r="AR213" s="14" t="s">
        <v>130</v>
      </c>
      <c r="AT213" s="14" t="s">
        <v>125</v>
      </c>
      <c r="AU213" s="14" t="s">
        <v>80</v>
      </c>
      <c r="AY213" s="14" t="s">
        <v>123</v>
      </c>
      <c r="BE213" s="212">
        <f>IF(N213="základní",J213,0)</f>
        <v>0</v>
      </c>
      <c r="BF213" s="212">
        <f>IF(N213="snížená",J213,0)</f>
        <v>0</v>
      </c>
      <c r="BG213" s="212">
        <f>IF(N213="zákl. přenesená",J213,0)</f>
        <v>0</v>
      </c>
      <c r="BH213" s="212">
        <f>IF(N213="sníž. přenesená",J213,0)</f>
        <v>0</v>
      </c>
      <c r="BI213" s="212">
        <f>IF(N213="nulová",J213,0)</f>
        <v>0</v>
      </c>
      <c r="BJ213" s="14" t="s">
        <v>78</v>
      </c>
      <c r="BK213" s="212">
        <f>ROUND(I213*H213,2)</f>
        <v>0</v>
      </c>
      <c r="BL213" s="14" t="s">
        <v>130</v>
      </c>
      <c r="BM213" s="14" t="s">
        <v>333</v>
      </c>
    </row>
    <row r="214" s="1" customFormat="1">
      <c r="B214" s="35"/>
      <c r="C214" s="36"/>
      <c r="D214" s="213" t="s">
        <v>132</v>
      </c>
      <c r="E214" s="36"/>
      <c r="F214" s="214" t="s">
        <v>334</v>
      </c>
      <c r="G214" s="36"/>
      <c r="H214" s="36"/>
      <c r="I214" s="128"/>
      <c r="J214" s="36"/>
      <c r="K214" s="36"/>
      <c r="L214" s="40"/>
      <c r="M214" s="215"/>
      <c r="N214" s="76"/>
      <c r="O214" s="76"/>
      <c r="P214" s="76"/>
      <c r="Q214" s="76"/>
      <c r="R214" s="76"/>
      <c r="S214" s="76"/>
      <c r="T214" s="76"/>
      <c r="U214" s="77"/>
      <c r="AT214" s="14" t="s">
        <v>132</v>
      </c>
      <c r="AU214" s="14" t="s">
        <v>80</v>
      </c>
    </row>
    <row r="215" s="11" customFormat="1">
      <c r="B215" s="216"/>
      <c r="C215" s="217"/>
      <c r="D215" s="213" t="s">
        <v>134</v>
      </c>
      <c r="E215" s="218" t="s">
        <v>1</v>
      </c>
      <c r="F215" s="219" t="s">
        <v>335</v>
      </c>
      <c r="G215" s="217"/>
      <c r="H215" s="220">
        <v>3</v>
      </c>
      <c r="I215" s="221"/>
      <c r="J215" s="217"/>
      <c r="K215" s="217"/>
      <c r="L215" s="222"/>
      <c r="M215" s="223"/>
      <c r="N215" s="224"/>
      <c r="O215" s="224"/>
      <c r="P215" s="224"/>
      <c r="Q215" s="224"/>
      <c r="R215" s="224"/>
      <c r="S215" s="224"/>
      <c r="T215" s="224"/>
      <c r="U215" s="225"/>
      <c r="AT215" s="226" t="s">
        <v>134</v>
      </c>
      <c r="AU215" s="226" t="s">
        <v>80</v>
      </c>
      <c r="AV215" s="11" t="s">
        <v>80</v>
      </c>
      <c r="AW215" s="11" t="s">
        <v>32</v>
      </c>
      <c r="AX215" s="11" t="s">
        <v>70</v>
      </c>
      <c r="AY215" s="226" t="s">
        <v>123</v>
      </c>
    </row>
    <row r="216" s="10" customFormat="1" ht="22.8" customHeight="1">
      <c r="B216" s="185"/>
      <c r="C216" s="186"/>
      <c r="D216" s="187" t="s">
        <v>69</v>
      </c>
      <c r="E216" s="199" t="s">
        <v>181</v>
      </c>
      <c r="F216" s="199" t="s">
        <v>336</v>
      </c>
      <c r="G216" s="186"/>
      <c r="H216" s="186"/>
      <c r="I216" s="189"/>
      <c r="J216" s="200">
        <f>BK216</f>
        <v>0</v>
      </c>
      <c r="K216" s="186"/>
      <c r="L216" s="191"/>
      <c r="M216" s="192"/>
      <c r="N216" s="193"/>
      <c r="O216" s="193"/>
      <c r="P216" s="194">
        <f>SUM(P217:P273)</f>
        <v>0</v>
      </c>
      <c r="Q216" s="193"/>
      <c r="R216" s="194">
        <f>SUM(R217:R273)</f>
        <v>22.678058000000004</v>
      </c>
      <c r="S216" s="193"/>
      <c r="T216" s="194">
        <f>SUM(T217:T273)</f>
        <v>14.800599999999999</v>
      </c>
      <c r="U216" s="195"/>
      <c r="AR216" s="196" t="s">
        <v>78</v>
      </c>
      <c r="AT216" s="197" t="s">
        <v>69</v>
      </c>
      <c r="AU216" s="197" t="s">
        <v>78</v>
      </c>
      <c r="AY216" s="196" t="s">
        <v>123</v>
      </c>
      <c r="BK216" s="198">
        <f>SUM(BK217:BK273)</f>
        <v>0</v>
      </c>
    </row>
    <row r="217" s="1" customFormat="1" ht="16.5" customHeight="1">
      <c r="B217" s="35"/>
      <c r="C217" s="201" t="s">
        <v>337</v>
      </c>
      <c r="D217" s="201" t="s">
        <v>125</v>
      </c>
      <c r="E217" s="202" t="s">
        <v>338</v>
      </c>
      <c r="F217" s="203" t="s">
        <v>339</v>
      </c>
      <c r="G217" s="204" t="s">
        <v>161</v>
      </c>
      <c r="H217" s="205">
        <v>34</v>
      </c>
      <c r="I217" s="206"/>
      <c r="J217" s="207">
        <f>ROUND(I217*H217,2)</f>
        <v>0</v>
      </c>
      <c r="K217" s="203" t="s">
        <v>129</v>
      </c>
      <c r="L217" s="40"/>
      <c r="M217" s="208" t="s">
        <v>1</v>
      </c>
      <c r="N217" s="209" t="s">
        <v>41</v>
      </c>
      <c r="O217" s="76"/>
      <c r="P217" s="210">
        <f>O217*H217</f>
        <v>0</v>
      </c>
      <c r="Q217" s="210">
        <v>0.15540000000000001</v>
      </c>
      <c r="R217" s="210">
        <f>Q217*H217</f>
        <v>5.2836000000000007</v>
      </c>
      <c r="S217" s="210">
        <v>0</v>
      </c>
      <c r="T217" s="210">
        <f>S217*H217</f>
        <v>0</v>
      </c>
      <c r="U217" s="211" t="s">
        <v>1</v>
      </c>
      <c r="AR217" s="14" t="s">
        <v>130</v>
      </c>
      <c r="AT217" s="14" t="s">
        <v>125</v>
      </c>
      <c r="AU217" s="14" t="s">
        <v>80</v>
      </c>
      <c r="AY217" s="14" t="s">
        <v>123</v>
      </c>
      <c r="BE217" s="212">
        <f>IF(N217="základní",J217,0)</f>
        <v>0</v>
      </c>
      <c r="BF217" s="212">
        <f>IF(N217="snížená",J217,0)</f>
        <v>0</v>
      </c>
      <c r="BG217" s="212">
        <f>IF(N217="zákl. přenesená",J217,0)</f>
        <v>0</v>
      </c>
      <c r="BH217" s="212">
        <f>IF(N217="sníž. přenesená",J217,0)</f>
        <v>0</v>
      </c>
      <c r="BI217" s="212">
        <f>IF(N217="nulová",J217,0)</f>
        <v>0</v>
      </c>
      <c r="BJ217" s="14" t="s">
        <v>78</v>
      </c>
      <c r="BK217" s="212">
        <f>ROUND(I217*H217,2)</f>
        <v>0</v>
      </c>
      <c r="BL217" s="14" t="s">
        <v>130</v>
      </c>
      <c r="BM217" s="14" t="s">
        <v>340</v>
      </c>
    </row>
    <row r="218" s="1" customFormat="1">
      <c r="B218" s="35"/>
      <c r="C218" s="36"/>
      <c r="D218" s="213" t="s">
        <v>132</v>
      </c>
      <c r="E218" s="36"/>
      <c r="F218" s="214" t="s">
        <v>341</v>
      </c>
      <c r="G218" s="36"/>
      <c r="H218" s="36"/>
      <c r="I218" s="128"/>
      <c r="J218" s="36"/>
      <c r="K218" s="36"/>
      <c r="L218" s="40"/>
      <c r="M218" s="215"/>
      <c r="N218" s="76"/>
      <c r="O218" s="76"/>
      <c r="P218" s="76"/>
      <c r="Q218" s="76"/>
      <c r="R218" s="76"/>
      <c r="S218" s="76"/>
      <c r="T218" s="76"/>
      <c r="U218" s="77"/>
      <c r="AT218" s="14" t="s">
        <v>132</v>
      </c>
      <c r="AU218" s="14" t="s">
        <v>80</v>
      </c>
    </row>
    <row r="219" s="1" customFormat="1">
      <c r="B219" s="35"/>
      <c r="C219" s="36"/>
      <c r="D219" s="213" t="s">
        <v>178</v>
      </c>
      <c r="E219" s="36"/>
      <c r="F219" s="227" t="s">
        <v>342</v>
      </c>
      <c r="G219" s="36"/>
      <c r="H219" s="36"/>
      <c r="I219" s="128"/>
      <c r="J219" s="36"/>
      <c r="K219" s="36"/>
      <c r="L219" s="40"/>
      <c r="M219" s="215"/>
      <c r="N219" s="76"/>
      <c r="O219" s="76"/>
      <c r="P219" s="76"/>
      <c r="Q219" s="76"/>
      <c r="R219" s="76"/>
      <c r="S219" s="76"/>
      <c r="T219" s="76"/>
      <c r="U219" s="77"/>
      <c r="AT219" s="14" t="s">
        <v>178</v>
      </c>
      <c r="AU219" s="14" t="s">
        <v>80</v>
      </c>
    </row>
    <row r="220" s="12" customFormat="1">
      <c r="B220" s="228"/>
      <c r="C220" s="229"/>
      <c r="D220" s="213" t="s">
        <v>134</v>
      </c>
      <c r="E220" s="230" t="s">
        <v>1</v>
      </c>
      <c r="F220" s="231" t="s">
        <v>343</v>
      </c>
      <c r="G220" s="229"/>
      <c r="H220" s="230" t="s">
        <v>1</v>
      </c>
      <c r="I220" s="232"/>
      <c r="J220" s="229"/>
      <c r="K220" s="229"/>
      <c r="L220" s="233"/>
      <c r="M220" s="234"/>
      <c r="N220" s="235"/>
      <c r="O220" s="235"/>
      <c r="P220" s="235"/>
      <c r="Q220" s="235"/>
      <c r="R220" s="235"/>
      <c r="S220" s="235"/>
      <c r="T220" s="235"/>
      <c r="U220" s="236"/>
      <c r="AT220" s="237" t="s">
        <v>134</v>
      </c>
      <c r="AU220" s="237" t="s">
        <v>80</v>
      </c>
      <c r="AV220" s="12" t="s">
        <v>78</v>
      </c>
      <c r="AW220" s="12" t="s">
        <v>32</v>
      </c>
      <c r="AX220" s="12" t="s">
        <v>70</v>
      </c>
      <c r="AY220" s="237" t="s">
        <v>123</v>
      </c>
    </row>
    <row r="221" s="11" customFormat="1">
      <c r="B221" s="216"/>
      <c r="C221" s="217"/>
      <c r="D221" s="213" t="s">
        <v>134</v>
      </c>
      <c r="E221" s="218" t="s">
        <v>1</v>
      </c>
      <c r="F221" s="219" t="s">
        <v>344</v>
      </c>
      <c r="G221" s="217"/>
      <c r="H221" s="220">
        <v>30</v>
      </c>
      <c r="I221" s="221"/>
      <c r="J221" s="217"/>
      <c r="K221" s="217"/>
      <c r="L221" s="222"/>
      <c r="M221" s="223"/>
      <c r="N221" s="224"/>
      <c r="O221" s="224"/>
      <c r="P221" s="224"/>
      <c r="Q221" s="224"/>
      <c r="R221" s="224"/>
      <c r="S221" s="224"/>
      <c r="T221" s="224"/>
      <c r="U221" s="225"/>
      <c r="AT221" s="226" t="s">
        <v>134</v>
      </c>
      <c r="AU221" s="226" t="s">
        <v>80</v>
      </c>
      <c r="AV221" s="11" t="s">
        <v>80</v>
      </c>
      <c r="AW221" s="11" t="s">
        <v>32</v>
      </c>
      <c r="AX221" s="11" t="s">
        <v>70</v>
      </c>
      <c r="AY221" s="226" t="s">
        <v>123</v>
      </c>
    </row>
    <row r="222" s="11" customFormat="1">
      <c r="B222" s="216"/>
      <c r="C222" s="217"/>
      <c r="D222" s="213" t="s">
        <v>134</v>
      </c>
      <c r="E222" s="218" t="s">
        <v>1</v>
      </c>
      <c r="F222" s="219" t="s">
        <v>345</v>
      </c>
      <c r="G222" s="217"/>
      <c r="H222" s="220">
        <v>3</v>
      </c>
      <c r="I222" s="221"/>
      <c r="J222" s="217"/>
      <c r="K222" s="217"/>
      <c r="L222" s="222"/>
      <c r="M222" s="223"/>
      <c r="N222" s="224"/>
      <c r="O222" s="224"/>
      <c r="P222" s="224"/>
      <c r="Q222" s="224"/>
      <c r="R222" s="224"/>
      <c r="S222" s="224"/>
      <c r="T222" s="224"/>
      <c r="U222" s="225"/>
      <c r="AT222" s="226" t="s">
        <v>134</v>
      </c>
      <c r="AU222" s="226" t="s">
        <v>80</v>
      </c>
      <c r="AV222" s="11" t="s">
        <v>80</v>
      </c>
      <c r="AW222" s="11" t="s">
        <v>32</v>
      </c>
      <c r="AX222" s="11" t="s">
        <v>70</v>
      </c>
      <c r="AY222" s="226" t="s">
        <v>123</v>
      </c>
    </row>
    <row r="223" s="12" customFormat="1">
      <c r="B223" s="228"/>
      <c r="C223" s="229"/>
      <c r="D223" s="213" t="s">
        <v>134</v>
      </c>
      <c r="E223" s="230" t="s">
        <v>1</v>
      </c>
      <c r="F223" s="231" t="s">
        <v>346</v>
      </c>
      <c r="G223" s="229"/>
      <c r="H223" s="230" t="s">
        <v>1</v>
      </c>
      <c r="I223" s="232"/>
      <c r="J223" s="229"/>
      <c r="K223" s="229"/>
      <c r="L223" s="233"/>
      <c r="M223" s="234"/>
      <c r="N223" s="235"/>
      <c r="O223" s="235"/>
      <c r="P223" s="235"/>
      <c r="Q223" s="235"/>
      <c r="R223" s="235"/>
      <c r="S223" s="235"/>
      <c r="T223" s="235"/>
      <c r="U223" s="236"/>
      <c r="AT223" s="237" t="s">
        <v>134</v>
      </c>
      <c r="AU223" s="237" t="s">
        <v>80</v>
      </c>
      <c r="AV223" s="12" t="s">
        <v>78</v>
      </c>
      <c r="AW223" s="12" t="s">
        <v>32</v>
      </c>
      <c r="AX223" s="12" t="s">
        <v>70</v>
      </c>
      <c r="AY223" s="237" t="s">
        <v>123</v>
      </c>
    </row>
    <row r="224" s="11" customFormat="1">
      <c r="B224" s="216"/>
      <c r="C224" s="217"/>
      <c r="D224" s="213" t="s">
        <v>134</v>
      </c>
      <c r="E224" s="218" t="s">
        <v>1</v>
      </c>
      <c r="F224" s="219" t="s">
        <v>347</v>
      </c>
      <c r="G224" s="217"/>
      <c r="H224" s="220">
        <v>1</v>
      </c>
      <c r="I224" s="221"/>
      <c r="J224" s="217"/>
      <c r="K224" s="217"/>
      <c r="L224" s="222"/>
      <c r="M224" s="223"/>
      <c r="N224" s="224"/>
      <c r="O224" s="224"/>
      <c r="P224" s="224"/>
      <c r="Q224" s="224"/>
      <c r="R224" s="224"/>
      <c r="S224" s="224"/>
      <c r="T224" s="224"/>
      <c r="U224" s="225"/>
      <c r="AT224" s="226" t="s">
        <v>134</v>
      </c>
      <c r="AU224" s="226" t="s">
        <v>80</v>
      </c>
      <c r="AV224" s="11" t="s">
        <v>80</v>
      </c>
      <c r="AW224" s="11" t="s">
        <v>32</v>
      </c>
      <c r="AX224" s="11" t="s">
        <v>70</v>
      </c>
      <c r="AY224" s="226" t="s">
        <v>123</v>
      </c>
    </row>
    <row r="225" s="1" customFormat="1" ht="16.5" customHeight="1">
      <c r="B225" s="35"/>
      <c r="C225" s="238" t="s">
        <v>348</v>
      </c>
      <c r="D225" s="238" t="s">
        <v>226</v>
      </c>
      <c r="E225" s="239" t="s">
        <v>349</v>
      </c>
      <c r="F225" s="240" t="s">
        <v>350</v>
      </c>
      <c r="G225" s="241" t="s">
        <v>161</v>
      </c>
      <c r="H225" s="242">
        <v>33</v>
      </c>
      <c r="I225" s="243"/>
      <c r="J225" s="244">
        <f>ROUND(I225*H225,2)</f>
        <v>0</v>
      </c>
      <c r="K225" s="240" t="s">
        <v>129</v>
      </c>
      <c r="L225" s="245"/>
      <c r="M225" s="246" t="s">
        <v>1</v>
      </c>
      <c r="N225" s="247" t="s">
        <v>41</v>
      </c>
      <c r="O225" s="76"/>
      <c r="P225" s="210">
        <f>O225*H225</f>
        <v>0</v>
      </c>
      <c r="Q225" s="210">
        <v>0.081000000000000003</v>
      </c>
      <c r="R225" s="210">
        <f>Q225*H225</f>
        <v>2.673</v>
      </c>
      <c r="S225" s="210">
        <v>0</v>
      </c>
      <c r="T225" s="210">
        <f>S225*H225</f>
        <v>0</v>
      </c>
      <c r="U225" s="211" t="s">
        <v>1</v>
      </c>
      <c r="AR225" s="14" t="s">
        <v>173</v>
      </c>
      <c r="AT225" s="14" t="s">
        <v>226</v>
      </c>
      <c r="AU225" s="14" t="s">
        <v>80</v>
      </c>
      <c r="AY225" s="14" t="s">
        <v>123</v>
      </c>
      <c r="BE225" s="212">
        <f>IF(N225="základní",J225,0)</f>
        <v>0</v>
      </c>
      <c r="BF225" s="212">
        <f>IF(N225="snížená",J225,0)</f>
        <v>0</v>
      </c>
      <c r="BG225" s="212">
        <f>IF(N225="zákl. přenesená",J225,0)</f>
        <v>0</v>
      </c>
      <c r="BH225" s="212">
        <f>IF(N225="sníž. přenesená",J225,0)</f>
        <v>0</v>
      </c>
      <c r="BI225" s="212">
        <f>IF(N225="nulová",J225,0)</f>
        <v>0</v>
      </c>
      <c r="BJ225" s="14" t="s">
        <v>78</v>
      </c>
      <c r="BK225" s="212">
        <f>ROUND(I225*H225,2)</f>
        <v>0</v>
      </c>
      <c r="BL225" s="14" t="s">
        <v>130</v>
      </c>
      <c r="BM225" s="14" t="s">
        <v>351</v>
      </c>
    </row>
    <row r="226" s="1" customFormat="1">
      <c r="B226" s="35"/>
      <c r="C226" s="36"/>
      <c r="D226" s="213" t="s">
        <v>132</v>
      </c>
      <c r="E226" s="36"/>
      <c r="F226" s="214" t="s">
        <v>350</v>
      </c>
      <c r="G226" s="36"/>
      <c r="H226" s="36"/>
      <c r="I226" s="128"/>
      <c r="J226" s="36"/>
      <c r="K226" s="36"/>
      <c r="L226" s="40"/>
      <c r="M226" s="215"/>
      <c r="N226" s="76"/>
      <c r="O226" s="76"/>
      <c r="P226" s="76"/>
      <c r="Q226" s="76"/>
      <c r="R226" s="76"/>
      <c r="S226" s="76"/>
      <c r="T226" s="76"/>
      <c r="U226" s="77"/>
      <c r="AT226" s="14" t="s">
        <v>132</v>
      </c>
      <c r="AU226" s="14" t="s">
        <v>80</v>
      </c>
    </row>
    <row r="227" s="12" customFormat="1">
      <c r="B227" s="228"/>
      <c r="C227" s="229"/>
      <c r="D227" s="213" t="s">
        <v>134</v>
      </c>
      <c r="E227" s="230" t="s">
        <v>1</v>
      </c>
      <c r="F227" s="231" t="s">
        <v>343</v>
      </c>
      <c r="G227" s="229"/>
      <c r="H227" s="230" t="s">
        <v>1</v>
      </c>
      <c r="I227" s="232"/>
      <c r="J227" s="229"/>
      <c r="K227" s="229"/>
      <c r="L227" s="233"/>
      <c r="M227" s="234"/>
      <c r="N227" s="235"/>
      <c r="O227" s="235"/>
      <c r="P227" s="235"/>
      <c r="Q227" s="235"/>
      <c r="R227" s="235"/>
      <c r="S227" s="235"/>
      <c r="T227" s="235"/>
      <c r="U227" s="236"/>
      <c r="AT227" s="237" t="s">
        <v>134</v>
      </c>
      <c r="AU227" s="237" t="s">
        <v>80</v>
      </c>
      <c r="AV227" s="12" t="s">
        <v>78</v>
      </c>
      <c r="AW227" s="12" t="s">
        <v>32</v>
      </c>
      <c r="AX227" s="12" t="s">
        <v>70</v>
      </c>
      <c r="AY227" s="237" t="s">
        <v>123</v>
      </c>
    </row>
    <row r="228" s="11" customFormat="1">
      <c r="B228" s="216"/>
      <c r="C228" s="217"/>
      <c r="D228" s="213" t="s">
        <v>134</v>
      </c>
      <c r="E228" s="218" t="s">
        <v>1</v>
      </c>
      <c r="F228" s="219" t="s">
        <v>344</v>
      </c>
      <c r="G228" s="217"/>
      <c r="H228" s="220">
        <v>30</v>
      </c>
      <c r="I228" s="221"/>
      <c r="J228" s="217"/>
      <c r="K228" s="217"/>
      <c r="L228" s="222"/>
      <c r="M228" s="223"/>
      <c r="N228" s="224"/>
      <c r="O228" s="224"/>
      <c r="P228" s="224"/>
      <c r="Q228" s="224"/>
      <c r="R228" s="224"/>
      <c r="S228" s="224"/>
      <c r="T228" s="224"/>
      <c r="U228" s="225"/>
      <c r="AT228" s="226" t="s">
        <v>134</v>
      </c>
      <c r="AU228" s="226" t="s">
        <v>80</v>
      </c>
      <c r="AV228" s="11" t="s">
        <v>80</v>
      </c>
      <c r="AW228" s="11" t="s">
        <v>32</v>
      </c>
      <c r="AX228" s="11" t="s">
        <v>70</v>
      </c>
      <c r="AY228" s="226" t="s">
        <v>123</v>
      </c>
    </row>
    <row r="229" s="11" customFormat="1">
      <c r="B229" s="216"/>
      <c r="C229" s="217"/>
      <c r="D229" s="213" t="s">
        <v>134</v>
      </c>
      <c r="E229" s="218" t="s">
        <v>1</v>
      </c>
      <c r="F229" s="219" t="s">
        <v>345</v>
      </c>
      <c r="G229" s="217"/>
      <c r="H229" s="220">
        <v>3</v>
      </c>
      <c r="I229" s="221"/>
      <c r="J229" s="217"/>
      <c r="K229" s="217"/>
      <c r="L229" s="222"/>
      <c r="M229" s="223"/>
      <c r="N229" s="224"/>
      <c r="O229" s="224"/>
      <c r="P229" s="224"/>
      <c r="Q229" s="224"/>
      <c r="R229" s="224"/>
      <c r="S229" s="224"/>
      <c r="T229" s="224"/>
      <c r="U229" s="225"/>
      <c r="AT229" s="226" t="s">
        <v>134</v>
      </c>
      <c r="AU229" s="226" t="s">
        <v>80</v>
      </c>
      <c r="AV229" s="11" t="s">
        <v>80</v>
      </c>
      <c r="AW229" s="11" t="s">
        <v>32</v>
      </c>
      <c r="AX229" s="11" t="s">
        <v>70</v>
      </c>
      <c r="AY229" s="226" t="s">
        <v>123</v>
      </c>
    </row>
    <row r="230" s="1" customFormat="1" ht="16.5" customHeight="1">
      <c r="B230" s="35"/>
      <c r="C230" s="238" t="s">
        <v>352</v>
      </c>
      <c r="D230" s="238" t="s">
        <v>226</v>
      </c>
      <c r="E230" s="239" t="s">
        <v>353</v>
      </c>
      <c r="F230" s="240" t="s">
        <v>354</v>
      </c>
      <c r="G230" s="241" t="s">
        <v>161</v>
      </c>
      <c r="H230" s="242">
        <v>1</v>
      </c>
      <c r="I230" s="243"/>
      <c r="J230" s="244">
        <f>ROUND(I230*H230,2)</f>
        <v>0</v>
      </c>
      <c r="K230" s="240" t="s">
        <v>129</v>
      </c>
      <c r="L230" s="245"/>
      <c r="M230" s="246" t="s">
        <v>1</v>
      </c>
      <c r="N230" s="247" t="s">
        <v>41</v>
      </c>
      <c r="O230" s="76"/>
      <c r="P230" s="210">
        <f>O230*H230</f>
        <v>0</v>
      </c>
      <c r="Q230" s="210">
        <v>0.055</v>
      </c>
      <c r="R230" s="210">
        <f>Q230*H230</f>
        <v>0.055</v>
      </c>
      <c r="S230" s="210">
        <v>0</v>
      </c>
      <c r="T230" s="210">
        <f>S230*H230</f>
        <v>0</v>
      </c>
      <c r="U230" s="211" t="s">
        <v>1</v>
      </c>
      <c r="AR230" s="14" t="s">
        <v>173</v>
      </c>
      <c r="AT230" s="14" t="s">
        <v>226</v>
      </c>
      <c r="AU230" s="14" t="s">
        <v>80</v>
      </c>
      <c r="AY230" s="14" t="s">
        <v>123</v>
      </c>
      <c r="BE230" s="212">
        <f>IF(N230="základní",J230,0)</f>
        <v>0</v>
      </c>
      <c r="BF230" s="212">
        <f>IF(N230="snížená",J230,0)</f>
        <v>0</v>
      </c>
      <c r="BG230" s="212">
        <f>IF(N230="zákl. přenesená",J230,0)</f>
        <v>0</v>
      </c>
      <c r="BH230" s="212">
        <f>IF(N230="sníž. přenesená",J230,0)</f>
        <v>0</v>
      </c>
      <c r="BI230" s="212">
        <f>IF(N230="nulová",J230,0)</f>
        <v>0</v>
      </c>
      <c r="BJ230" s="14" t="s">
        <v>78</v>
      </c>
      <c r="BK230" s="212">
        <f>ROUND(I230*H230,2)</f>
        <v>0</v>
      </c>
      <c r="BL230" s="14" t="s">
        <v>130</v>
      </c>
      <c r="BM230" s="14" t="s">
        <v>355</v>
      </c>
    </row>
    <row r="231" s="1" customFormat="1">
      <c r="B231" s="35"/>
      <c r="C231" s="36"/>
      <c r="D231" s="213" t="s">
        <v>132</v>
      </c>
      <c r="E231" s="36"/>
      <c r="F231" s="214" t="s">
        <v>354</v>
      </c>
      <c r="G231" s="36"/>
      <c r="H231" s="36"/>
      <c r="I231" s="128"/>
      <c r="J231" s="36"/>
      <c r="K231" s="36"/>
      <c r="L231" s="40"/>
      <c r="M231" s="215"/>
      <c r="N231" s="76"/>
      <c r="O231" s="76"/>
      <c r="P231" s="76"/>
      <c r="Q231" s="76"/>
      <c r="R231" s="76"/>
      <c r="S231" s="76"/>
      <c r="T231" s="76"/>
      <c r="U231" s="77"/>
      <c r="AT231" s="14" t="s">
        <v>132</v>
      </c>
      <c r="AU231" s="14" t="s">
        <v>80</v>
      </c>
    </row>
    <row r="232" s="12" customFormat="1">
      <c r="B232" s="228"/>
      <c r="C232" s="229"/>
      <c r="D232" s="213" t="s">
        <v>134</v>
      </c>
      <c r="E232" s="230" t="s">
        <v>1</v>
      </c>
      <c r="F232" s="231" t="s">
        <v>346</v>
      </c>
      <c r="G232" s="229"/>
      <c r="H232" s="230" t="s">
        <v>1</v>
      </c>
      <c r="I232" s="232"/>
      <c r="J232" s="229"/>
      <c r="K232" s="229"/>
      <c r="L232" s="233"/>
      <c r="M232" s="234"/>
      <c r="N232" s="235"/>
      <c r="O232" s="235"/>
      <c r="P232" s="235"/>
      <c r="Q232" s="235"/>
      <c r="R232" s="235"/>
      <c r="S232" s="235"/>
      <c r="T232" s="235"/>
      <c r="U232" s="236"/>
      <c r="AT232" s="237" t="s">
        <v>134</v>
      </c>
      <c r="AU232" s="237" t="s">
        <v>80</v>
      </c>
      <c r="AV232" s="12" t="s">
        <v>78</v>
      </c>
      <c r="AW232" s="12" t="s">
        <v>32</v>
      </c>
      <c r="AX232" s="12" t="s">
        <v>70</v>
      </c>
      <c r="AY232" s="237" t="s">
        <v>123</v>
      </c>
    </row>
    <row r="233" s="11" customFormat="1">
      <c r="B233" s="216"/>
      <c r="C233" s="217"/>
      <c r="D233" s="213" t="s">
        <v>134</v>
      </c>
      <c r="E233" s="218" t="s">
        <v>1</v>
      </c>
      <c r="F233" s="219" t="s">
        <v>347</v>
      </c>
      <c r="G233" s="217"/>
      <c r="H233" s="220">
        <v>1</v>
      </c>
      <c r="I233" s="221"/>
      <c r="J233" s="217"/>
      <c r="K233" s="217"/>
      <c r="L233" s="222"/>
      <c r="M233" s="223"/>
      <c r="N233" s="224"/>
      <c r="O233" s="224"/>
      <c r="P233" s="224"/>
      <c r="Q233" s="224"/>
      <c r="R233" s="224"/>
      <c r="S233" s="224"/>
      <c r="T233" s="224"/>
      <c r="U233" s="225"/>
      <c r="AT233" s="226" t="s">
        <v>134</v>
      </c>
      <c r="AU233" s="226" t="s">
        <v>80</v>
      </c>
      <c r="AV233" s="11" t="s">
        <v>80</v>
      </c>
      <c r="AW233" s="11" t="s">
        <v>32</v>
      </c>
      <c r="AX233" s="11" t="s">
        <v>70</v>
      </c>
      <c r="AY233" s="226" t="s">
        <v>123</v>
      </c>
    </row>
    <row r="234" s="1" customFormat="1" ht="16.5" customHeight="1">
      <c r="B234" s="35"/>
      <c r="C234" s="201" t="s">
        <v>356</v>
      </c>
      <c r="D234" s="201" t="s">
        <v>125</v>
      </c>
      <c r="E234" s="202" t="s">
        <v>357</v>
      </c>
      <c r="F234" s="203" t="s">
        <v>358</v>
      </c>
      <c r="G234" s="204" t="s">
        <v>161</v>
      </c>
      <c r="H234" s="205">
        <v>2.1000000000000001</v>
      </c>
      <c r="I234" s="206"/>
      <c r="J234" s="207">
        <f>ROUND(I234*H234,2)</f>
        <v>0</v>
      </c>
      <c r="K234" s="203" t="s">
        <v>129</v>
      </c>
      <c r="L234" s="40"/>
      <c r="M234" s="208" t="s">
        <v>1</v>
      </c>
      <c r="N234" s="209" t="s">
        <v>41</v>
      </c>
      <c r="O234" s="76"/>
      <c r="P234" s="210">
        <f>O234*H234</f>
        <v>0</v>
      </c>
      <c r="Q234" s="210">
        <v>0.14066999999999999</v>
      </c>
      <c r="R234" s="210">
        <f>Q234*H234</f>
        <v>0.29540699999999998</v>
      </c>
      <c r="S234" s="210">
        <v>0</v>
      </c>
      <c r="T234" s="210">
        <f>S234*H234</f>
        <v>0</v>
      </c>
      <c r="U234" s="211" t="s">
        <v>1</v>
      </c>
      <c r="AR234" s="14" t="s">
        <v>130</v>
      </c>
      <c r="AT234" s="14" t="s">
        <v>125</v>
      </c>
      <c r="AU234" s="14" t="s">
        <v>80</v>
      </c>
      <c r="AY234" s="14" t="s">
        <v>123</v>
      </c>
      <c r="BE234" s="212">
        <f>IF(N234="základní",J234,0)</f>
        <v>0</v>
      </c>
      <c r="BF234" s="212">
        <f>IF(N234="snížená",J234,0)</f>
        <v>0</v>
      </c>
      <c r="BG234" s="212">
        <f>IF(N234="zákl. přenesená",J234,0)</f>
        <v>0</v>
      </c>
      <c r="BH234" s="212">
        <f>IF(N234="sníž. přenesená",J234,0)</f>
        <v>0</v>
      </c>
      <c r="BI234" s="212">
        <f>IF(N234="nulová",J234,0)</f>
        <v>0</v>
      </c>
      <c r="BJ234" s="14" t="s">
        <v>78</v>
      </c>
      <c r="BK234" s="212">
        <f>ROUND(I234*H234,2)</f>
        <v>0</v>
      </c>
      <c r="BL234" s="14" t="s">
        <v>130</v>
      </c>
      <c r="BM234" s="14" t="s">
        <v>359</v>
      </c>
    </row>
    <row r="235" s="1" customFormat="1">
      <c r="B235" s="35"/>
      <c r="C235" s="36"/>
      <c r="D235" s="213" t="s">
        <v>132</v>
      </c>
      <c r="E235" s="36"/>
      <c r="F235" s="214" t="s">
        <v>360</v>
      </c>
      <c r="G235" s="36"/>
      <c r="H235" s="36"/>
      <c r="I235" s="128"/>
      <c r="J235" s="36"/>
      <c r="K235" s="36"/>
      <c r="L235" s="40"/>
      <c r="M235" s="215"/>
      <c r="N235" s="76"/>
      <c r="O235" s="76"/>
      <c r="P235" s="76"/>
      <c r="Q235" s="76"/>
      <c r="R235" s="76"/>
      <c r="S235" s="76"/>
      <c r="T235" s="76"/>
      <c r="U235" s="77"/>
      <c r="AT235" s="14" t="s">
        <v>132</v>
      </c>
      <c r="AU235" s="14" t="s">
        <v>80</v>
      </c>
    </row>
    <row r="236" s="11" customFormat="1">
      <c r="B236" s="216"/>
      <c r="C236" s="217"/>
      <c r="D236" s="213" t="s">
        <v>134</v>
      </c>
      <c r="E236" s="218" t="s">
        <v>1</v>
      </c>
      <c r="F236" s="219" t="s">
        <v>164</v>
      </c>
      <c r="G236" s="217"/>
      <c r="H236" s="220">
        <v>2.1000000000000001</v>
      </c>
      <c r="I236" s="221"/>
      <c r="J236" s="217"/>
      <c r="K236" s="217"/>
      <c r="L236" s="222"/>
      <c r="M236" s="223"/>
      <c r="N236" s="224"/>
      <c r="O236" s="224"/>
      <c r="P236" s="224"/>
      <c r="Q236" s="224"/>
      <c r="R236" s="224"/>
      <c r="S236" s="224"/>
      <c r="T236" s="224"/>
      <c r="U236" s="225"/>
      <c r="AT236" s="226" t="s">
        <v>134</v>
      </c>
      <c r="AU236" s="226" t="s">
        <v>80</v>
      </c>
      <c r="AV236" s="11" t="s">
        <v>80</v>
      </c>
      <c r="AW236" s="11" t="s">
        <v>32</v>
      </c>
      <c r="AX236" s="11" t="s">
        <v>70</v>
      </c>
      <c r="AY236" s="226" t="s">
        <v>123</v>
      </c>
    </row>
    <row r="237" s="1" customFormat="1" ht="16.5" customHeight="1">
      <c r="B237" s="35"/>
      <c r="C237" s="201" t="s">
        <v>361</v>
      </c>
      <c r="D237" s="201" t="s">
        <v>125</v>
      </c>
      <c r="E237" s="202" t="s">
        <v>362</v>
      </c>
      <c r="F237" s="203" t="s">
        <v>363</v>
      </c>
      <c r="G237" s="204" t="s">
        <v>161</v>
      </c>
      <c r="H237" s="205">
        <v>1000</v>
      </c>
      <c r="I237" s="206"/>
      <c r="J237" s="207">
        <f>ROUND(I237*H237,2)</f>
        <v>0</v>
      </c>
      <c r="K237" s="203" t="s">
        <v>129</v>
      </c>
      <c r="L237" s="40"/>
      <c r="M237" s="208" t="s">
        <v>1</v>
      </c>
      <c r="N237" s="209" t="s">
        <v>41</v>
      </c>
      <c r="O237" s="76"/>
      <c r="P237" s="210">
        <f>O237*H237</f>
        <v>0</v>
      </c>
      <c r="Q237" s="210">
        <v>0</v>
      </c>
      <c r="R237" s="210">
        <f>Q237*H237</f>
        <v>0</v>
      </c>
      <c r="S237" s="210">
        <v>0</v>
      </c>
      <c r="T237" s="210">
        <f>S237*H237</f>
        <v>0</v>
      </c>
      <c r="U237" s="211" t="s">
        <v>1</v>
      </c>
      <c r="AR237" s="14" t="s">
        <v>130</v>
      </c>
      <c r="AT237" s="14" t="s">
        <v>125</v>
      </c>
      <c r="AU237" s="14" t="s">
        <v>80</v>
      </c>
      <c r="AY237" s="14" t="s">
        <v>123</v>
      </c>
      <c r="BE237" s="212">
        <f>IF(N237="základní",J237,0)</f>
        <v>0</v>
      </c>
      <c r="BF237" s="212">
        <f>IF(N237="snížená",J237,0)</f>
        <v>0</v>
      </c>
      <c r="BG237" s="212">
        <f>IF(N237="zákl. přenesená",J237,0)</f>
        <v>0</v>
      </c>
      <c r="BH237" s="212">
        <f>IF(N237="sníž. přenesená",J237,0)</f>
        <v>0</v>
      </c>
      <c r="BI237" s="212">
        <f>IF(N237="nulová",J237,0)</f>
        <v>0</v>
      </c>
      <c r="BJ237" s="14" t="s">
        <v>78</v>
      </c>
      <c r="BK237" s="212">
        <f>ROUND(I237*H237,2)</f>
        <v>0</v>
      </c>
      <c r="BL237" s="14" t="s">
        <v>130</v>
      </c>
      <c r="BM237" s="14" t="s">
        <v>364</v>
      </c>
    </row>
    <row r="238" s="1" customFormat="1">
      <c r="B238" s="35"/>
      <c r="C238" s="36"/>
      <c r="D238" s="213" t="s">
        <v>132</v>
      </c>
      <c r="E238" s="36"/>
      <c r="F238" s="214" t="s">
        <v>365</v>
      </c>
      <c r="G238" s="36"/>
      <c r="H238" s="36"/>
      <c r="I238" s="128"/>
      <c r="J238" s="36"/>
      <c r="K238" s="36"/>
      <c r="L238" s="40"/>
      <c r="M238" s="215"/>
      <c r="N238" s="76"/>
      <c r="O238" s="76"/>
      <c r="P238" s="76"/>
      <c r="Q238" s="76"/>
      <c r="R238" s="76"/>
      <c r="S238" s="76"/>
      <c r="T238" s="76"/>
      <c r="U238" s="77"/>
      <c r="AT238" s="14" t="s">
        <v>132</v>
      </c>
      <c r="AU238" s="14" t="s">
        <v>80</v>
      </c>
    </row>
    <row r="239" s="12" customFormat="1">
      <c r="B239" s="228"/>
      <c r="C239" s="229"/>
      <c r="D239" s="213" t="s">
        <v>134</v>
      </c>
      <c r="E239" s="230" t="s">
        <v>1</v>
      </c>
      <c r="F239" s="231" t="s">
        <v>366</v>
      </c>
      <c r="G239" s="229"/>
      <c r="H239" s="230" t="s">
        <v>1</v>
      </c>
      <c r="I239" s="232"/>
      <c r="J239" s="229"/>
      <c r="K239" s="229"/>
      <c r="L239" s="233"/>
      <c r="M239" s="234"/>
      <c r="N239" s="235"/>
      <c r="O239" s="235"/>
      <c r="P239" s="235"/>
      <c r="Q239" s="235"/>
      <c r="R239" s="235"/>
      <c r="S239" s="235"/>
      <c r="T239" s="235"/>
      <c r="U239" s="236"/>
      <c r="AT239" s="237" t="s">
        <v>134</v>
      </c>
      <c r="AU239" s="237" t="s">
        <v>80</v>
      </c>
      <c r="AV239" s="12" t="s">
        <v>78</v>
      </c>
      <c r="AW239" s="12" t="s">
        <v>32</v>
      </c>
      <c r="AX239" s="12" t="s">
        <v>70</v>
      </c>
      <c r="AY239" s="237" t="s">
        <v>123</v>
      </c>
    </row>
    <row r="240" s="11" customFormat="1">
      <c r="B240" s="216"/>
      <c r="C240" s="217"/>
      <c r="D240" s="213" t="s">
        <v>134</v>
      </c>
      <c r="E240" s="218" t="s">
        <v>1</v>
      </c>
      <c r="F240" s="219" t="s">
        <v>367</v>
      </c>
      <c r="G240" s="217"/>
      <c r="H240" s="220">
        <v>500</v>
      </c>
      <c r="I240" s="221"/>
      <c r="J240" s="217"/>
      <c r="K240" s="217"/>
      <c r="L240" s="222"/>
      <c r="M240" s="223"/>
      <c r="N240" s="224"/>
      <c r="O240" s="224"/>
      <c r="P240" s="224"/>
      <c r="Q240" s="224"/>
      <c r="R240" s="224"/>
      <c r="S240" s="224"/>
      <c r="T240" s="224"/>
      <c r="U240" s="225"/>
      <c r="AT240" s="226" t="s">
        <v>134</v>
      </c>
      <c r="AU240" s="226" t="s">
        <v>80</v>
      </c>
      <c r="AV240" s="11" t="s">
        <v>80</v>
      </c>
      <c r="AW240" s="11" t="s">
        <v>32</v>
      </c>
      <c r="AX240" s="11" t="s">
        <v>70</v>
      </c>
      <c r="AY240" s="226" t="s">
        <v>123</v>
      </c>
    </row>
    <row r="241" s="11" customFormat="1">
      <c r="B241" s="216"/>
      <c r="C241" s="217"/>
      <c r="D241" s="213" t="s">
        <v>134</v>
      </c>
      <c r="E241" s="218" t="s">
        <v>1</v>
      </c>
      <c r="F241" s="219" t="s">
        <v>368</v>
      </c>
      <c r="G241" s="217"/>
      <c r="H241" s="220">
        <v>500</v>
      </c>
      <c r="I241" s="221"/>
      <c r="J241" s="217"/>
      <c r="K241" s="217"/>
      <c r="L241" s="222"/>
      <c r="M241" s="223"/>
      <c r="N241" s="224"/>
      <c r="O241" s="224"/>
      <c r="P241" s="224"/>
      <c r="Q241" s="224"/>
      <c r="R241" s="224"/>
      <c r="S241" s="224"/>
      <c r="T241" s="224"/>
      <c r="U241" s="225"/>
      <c r="AT241" s="226" t="s">
        <v>134</v>
      </c>
      <c r="AU241" s="226" t="s">
        <v>80</v>
      </c>
      <c r="AV241" s="11" t="s">
        <v>80</v>
      </c>
      <c r="AW241" s="11" t="s">
        <v>32</v>
      </c>
      <c r="AX241" s="11" t="s">
        <v>70</v>
      </c>
      <c r="AY241" s="226" t="s">
        <v>123</v>
      </c>
    </row>
    <row r="242" s="1" customFormat="1" ht="16.5" customHeight="1">
      <c r="B242" s="35"/>
      <c r="C242" s="201" t="s">
        <v>369</v>
      </c>
      <c r="D242" s="201" t="s">
        <v>125</v>
      </c>
      <c r="E242" s="202" t="s">
        <v>370</v>
      </c>
      <c r="F242" s="203" t="s">
        <v>371</v>
      </c>
      <c r="G242" s="204" t="s">
        <v>161</v>
      </c>
      <c r="H242" s="205">
        <v>1000</v>
      </c>
      <c r="I242" s="206"/>
      <c r="J242" s="207">
        <f>ROUND(I242*H242,2)</f>
        <v>0</v>
      </c>
      <c r="K242" s="203" t="s">
        <v>1</v>
      </c>
      <c r="L242" s="40"/>
      <c r="M242" s="208" t="s">
        <v>1</v>
      </c>
      <c r="N242" s="209" t="s">
        <v>41</v>
      </c>
      <c r="O242" s="76"/>
      <c r="P242" s="210">
        <f>O242*H242</f>
        <v>0</v>
      </c>
      <c r="Q242" s="210">
        <v>9.0000000000000006E-05</v>
      </c>
      <c r="R242" s="210">
        <f>Q242*H242</f>
        <v>0.090000000000000011</v>
      </c>
      <c r="S242" s="210">
        <v>0</v>
      </c>
      <c r="T242" s="210">
        <f>S242*H242</f>
        <v>0</v>
      </c>
      <c r="U242" s="211" t="s">
        <v>1</v>
      </c>
      <c r="AR242" s="14" t="s">
        <v>130</v>
      </c>
      <c r="AT242" s="14" t="s">
        <v>125</v>
      </c>
      <c r="AU242" s="14" t="s">
        <v>80</v>
      </c>
      <c r="AY242" s="14" t="s">
        <v>123</v>
      </c>
      <c r="BE242" s="212">
        <f>IF(N242="základní",J242,0)</f>
        <v>0</v>
      </c>
      <c r="BF242" s="212">
        <f>IF(N242="snížená",J242,0)</f>
        <v>0</v>
      </c>
      <c r="BG242" s="212">
        <f>IF(N242="zákl. přenesená",J242,0)</f>
        <v>0</v>
      </c>
      <c r="BH242" s="212">
        <f>IF(N242="sníž. přenesená",J242,0)</f>
        <v>0</v>
      </c>
      <c r="BI242" s="212">
        <f>IF(N242="nulová",J242,0)</f>
        <v>0</v>
      </c>
      <c r="BJ242" s="14" t="s">
        <v>78</v>
      </c>
      <c r="BK242" s="212">
        <f>ROUND(I242*H242,2)</f>
        <v>0</v>
      </c>
      <c r="BL242" s="14" t="s">
        <v>130</v>
      </c>
      <c r="BM242" s="14" t="s">
        <v>372</v>
      </c>
    </row>
    <row r="243" s="1" customFormat="1">
      <c r="B243" s="35"/>
      <c r="C243" s="36"/>
      <c r="D243" s="213" t="s">
        <v>132</v>
      </c>
      <c r="E243" s="36"/>
      <c r="F243" s="214" t="s">
        <v>373</v>
      </c>
      <c r="G243" s="36"/>
      <c r="H243" s="36"/>
      <c r="I243" s="128"/>
      <c r="J243" s="36"/>
      <c r="K243" s="36"/>
      <c r="L243" s="40"/>
      <c r="M243" s="215"/>
      <c r="N243" s="76"/>
      <c r="O243" s="76"/>
      <c r="P243" s="76"/>
      <c r="Q243" s="76"/>
      <c r="R243" s="76"/>
      <c r="S243" s="76"/>
      <c r="T243" s="76"/>
      <c r="U243" s="77"/>
      <c r="AT243" s="14" t="s">
        <v>132</v>
      </c>
      <c r="AU243" s="14" t="s">
        <v>80</v>
      </c>
    </row>
    <row r="244" s="12" customFormat="1">
      <c r="B244" s="228"/>
      <c r="C244" s="229"/>
      <c r="D244" s="213" t="s">
        <v>134</v>
      </c>
      <c r="E244" s="230" t="s">
        <v>1</v>
      </c>
      <c r="F244" s="231" t="s">
        <v>374</v>
      </c>
      <c r="G244" s="229"/>
      <c r="H244" s="230" t="s">
        <v>1</v>
      </c>
      <c r="I244" s="232"/>
      <c r="J244" s="229"/>
      <c r="K244" s="229"/>
      <c r="L244" s="233"/>
      <c r="M244" s="234"/>
      <c r="N244" s="235"/>
      <c r="O244" s="235"/>
      <c r="P244" s="235"/>
      <c r="Q244" s="235"/>
      <c r="R244" s="235"/>
      <c r="S244" s="235"/>
      <c r="T244" s="235"/>
      <c r="U244" s="236"/>
      <c r="AT244" s="237" t="s">
        <v>134</v>
      </c>
      <c r="AU244" s="237" t="s">
        <v>80</v>
      </c>
      <c r="AV244" s="12" t="s">
        <v>78</v>
      </c>
      <c r="AW244" s="12" t="s">
        <v>32</v>
      </c>
      <c r="AX244" s="12" t="s">
        <v>70</v>
      </c>
      <c r="AY244" s="237" t="s">
        <v>123</v>
      </c>
    </row>
    <row r="245" s="11" customFormat="1">
      <c r="B245" s="216"/>
      <c r="C245" s="217"/>
      <c r="D245" s="213" t="s">
        <v>134</v>
      </c>
      <c r="E245" s="218" t="s">
        <v>1</v>
      </c>
      <c r="F245" s="219" t="s">
        <v>367</v>
      </c>
      <c r="G245" s="217"/>
      <c r="H245" s="220">
        <v>500</v>
      </c>
      <c r="I245" s="221"/>
      <c r="J245" s="217"/>
      <c r="K245" s="217"/>
      <c r="L245" s="222"/>
      <c r="M245" s="223"/>
      <c r="N245" s="224"/>
      <c r="O245" s="224"/>
      <c r="P245" s="224"/>
      <c r="Q245" s="224"/>
      <c r="R245" s="224"/>
      <c r="S245" s="224"/>
      <c r="T245" s="224"/>
      <c r="U245" s="225"/>
      <c r="AT245" s="226" t="s">
        <v>134</v>
      </c>
      <c r="AU245" s="226" t="s">
        <v>80</v>
      </c>
      <c r="AV245" s="11" t="s">
        <v>80</v>
      </c>
      <c r="AW245" s="11" t="s">
        <v>32</v>
      </c>
      <c r="AX245" s="11" t="s">
        <v>70</v>
      </c>
      <c r="AY245" s="226" t="s">
        <v>123</v>
      </c>
    </row>
    <row r="246" s="11" customFormat="1">
      <c r="B246" s="216"/>
      <c r="C246" s="217"/>
      <c r="D246" s="213" t="s">
        <v>134</v>
      </c>
      <c r="E246" s="218" t="s">
        <v>1</v>
      </c>
      <c r="F246" s="219" t="s">
        <v>368</v>
      </c>
      <c r="G246" s="217"/>
      <c r="H246" s="220">
        <v>500</v>
      </c>
      <c r="I246" s="221"/>
      <c r="J246" s="217"/>
      <c r="K246" s="217"/>
      <c r="L246" s="222"/>
      <c r="M246" s="223"/>
      <c r="N246" s="224"/>
      <c r="O246" s="224"/>
      <c r="P246" s="224"/>
      <c r="Q246" s="224"/>
      <c r="R246" s="224"/>
      <c r="S246" s="224"/>
      <c r="T246" s="224"/>
      <c r="U246" s="225"/>
      <c r="AT246" s="226" t="s">
        <v>134</v>
      </c>
      <c r="AU246" s="226" t="s">
        <v>80</v>
      </c>
      <c r="AV246" s="11" t="s">
        <v>80</v>
      </c>
      <c r="AW246" s="11" t="s">
        <v>32</v>
      </c>
      <c r="AX246" s="11" t="s">
        <v>70</v>
      </c>
      <c r="AY246" s="226" t="s">
        <v>123</v>
      </c>
    </row>
    <row r="247" s="1" customFormat="1" ht="16.5" customHeight="1">
      <c r="B247" s="35"/>
      <c r="C247" s="201" t="s">
        <v>375</v>
      </c>
      <c r="D247" s="201" t="s">
        <v>125</v>
      </c>
      <c r="E247" s="202" t="s">
        <v>376</v>
      </c>
      <c r="F247" s="203" t="s">
        <v>377</v>
      </c>
      <c r="G247" s="204" t="s">
        <v>161</v>
      </c>
      <c r="H247" s="205">
        <v>34.100000000000001</v>
      </c>
      <c r="I247" s="206"/>
      <c r="J247" s="207">
        <f>ROUND(I247*H247,2)</f>
        <v>0</v>
      </c>
      <c r="K247" s="203" t="s">
        <v>129</v>
      </c>
      <c r="L247" s="40"/>
      <c r="M247" s="208" t="s">
        <v>1</v>
      </c>
      <c r="N247" s="209" t="s">
        <v>41</v>
      </c>
      <c r="O247" s="76"/>
      <c r="P247" s="210">
        <f>O247*H247</f>
        <v>0</v>
      </c>
      <c r="Q247" s="210">
        <v>0.16370999999999999</v>
      </c>
      <c r="R247" s="210">
        <f>Q247*H247</f>
        <v>5.5825110000000002</v>
      </c>
      <c r="S247" s="210">
        <v>0</v>
      </c>
      <c r="T247" s="210">
        <f>S247*H247</f>
        <v>0</v>
      </c>
      <c r="U247" s="211" t="s">
        <v>1</v>
      </c>
      <c r="AR247" s="14" t="s">
        <v>130</v>
      </c>
      <c r="AT247" s="14" t="s">
        <v>125</v>
      </c>
      <c r="AU247" s="14" t="s">
        <v>80</v>
      </c>
      <c r="AY247" s="14" t="s">
        <v>123</v>
      </c>
      <c r="BE247" s="212">
        <f>IF(N247="základní",J247,0)</f>
        <v>0</v>
      </c>
      <c r="BF247" s="212">
        <f>IF(N247="snížená",J247,0)</f>
        <v>0</v>
      </c>
      <c r="BG247" s="212">
        <f>IF(N247="zákl. přenesená",J247,0)</f>
        <v>0</v>
      </c>
      <c r="BH247" s="212">
        <f>IF(N247="sníž. přenesená",J247,0)</f>
        <v>0</v>
      </c>
      <c r="BI247" s="212">
        <f>IF(N247="nulová",J247,0)</f>
        <v>0</v>
      </c>
      <c r="BJ247" s="14" t="s">
        <v>78</v>
      </c>
      <c r="BK247" s="212">
        <f>ROUND(I247*H247,2)</f>
        <v>0</v>
      </c>
      <c r="BL247" s="14" t="s">
        <v>130</v>
      </c>
      <c r="BM247" s="14" t="s">
        <v>378</v>
      </c>
    </row>
    <row r="248" s="1" customFormat="1">
      <c r="B248" s="35"/>
      <c r="C248" s="36"/>
      <c r="D248" s="213" t="s">
        <v>132</v>
      </c>
      <c r="E248" s="36"/>
      <c r="F248" s="214" t="s">
        <v>379</v>
      </c>
      <c r="G248" s="36"/>
      <c r="H248" s="36"/>
      <c r="I248" s="128"/>
      <c r="J248" s="36"/>
      <c r="K248" s="36"/>
      <c r="L248" s="40"/>
      <c r="M248" s="215"/>
      <c r="N248" s="76"/>
      <c r="O248" s="76"/>
      <c r="P248" s="76"/>
      <c r="Q248" s="76"/>
      <c r="R248" s="76"/>
      <c r="S248" s="76"/>
      <c r="T248" s="76"/>
      <c r="U248" s="77"/>
      <c r="AT248" s="14" t="s">
        <v>132</v>
      </c>
      <c r="AU248" s="14" t="s">
        <v>80</v>
      </c>
    </row>
    <row r="249" s="11" customFormat="1">
      <c r="B249" s="216"/>
      <c r="C249" s="217"/>
      <c r="D249" s="213" t="s">
        <v>134</v>
      </c>
      <c r="E249" s="218" t="s">
        <v>1</v>
      </c>
      <c r="F249" s="219" t="s">
        <v>380</v>
      </c>
      <c r="G249" s="217"/>
      <c r="H249" s="220">
        <v>34.100000000000001</v>
      </c>
      <c r="I249" s="221"/>
      <c r="J249" s="217"/>
      <c r="K249" s="217"/>
      <c r="L249" s="222"/>
      <c r="M249" s="223"/>
      <c r="N249" s="224"/>
      <c r="O249" s="224"/>
      <c r="P249" s="224"/>
      <c r="Q249" s="224"/>
      <c r="R249" s="224"/>
      <c r="S249" s="224"/>
      <c r="T249" s="224"/>
      <c r="U249" s="225"/>
      <c r="AT249" s="226" t="s">
        <v>134</v>
      </c>
      <c r="AU249" s="226" t="s">
        <v>80</v>
      </c>
      <c r="AV249" s="11" t="s">
        <v>80</v>
      </c>
      <c r="AW249" s="11" t="s">
        <v>32</v>
      </c>
      <c r="AX249" s="11" t="s">
        <v>70</v>
      </c>
      <c r="AY249" s="226" t="s">
        <v>123</v>
      </c>
    </row>
    <row r="250" s="1" customFormat="1" ht="16.5" customHeight="1">
      <c r="B250" s="35"/>
      <c r="C250" s="238" t="s">
        <v>381</v>
      </c>
      <c r="D250" s="238" t="s">
        <v>226</v>
      </c>
      <c r="E250" s="239" t="s">
        <v>382</v>
      </c>
      <c r="F250" s="240" t="s">
        <v>383</v>
      </c>
      <c r="G250" s="241" t="s">
        <v>161</v>
      </c>
      <c r="H250" s="242">
        <v>34.100000000000001</v>
      </c>
      <c r="I250" s="243"/>
      <c r="J250" s="244">
        <f>ROUND(I250*H250,2)</f>
        <v>0</v>
      </c>
      <c r="K250" s="240" t="s">
        <v>129</v>
      </c>
      <c r="L250" s="245"/>
      <c r="M250" s="246" t="s">
        <v>1</v>
      </c>
      <c r="N250" s="247" t="s">
        <v>41</v>
      </c>
      <c r="O250" s="76"/>
      <c r="P250" s="210">
        <f>O250*H250</f>
        <v>0</v>
      </c>
      <c r="Q250" s="210">
        <v>0.13400000000000001</v>
      </c>
      <c r="R250" s="210">
        <f>Q250*H250</f>
        <v>4.5694000000000008</v>
      </c>
      <c r="S250" s="210">
        <v>0</v>
      </c>
      <c r="T250" s="210">
        <f>S250*H250</f>
        <v>0</v>
      </c>
      <c r="U250" s="211" t="s">
        <v>1</v>
      </c>
      <c r="AR250" s="14" t="s">
        <v>173</v>
      </c>
      <c r="AT250" s="14" t="s">
        <v>226</v>
      </c>
      <c r="AU250" s="14" t="s">
        <v>80</v>
      </c>
      <c r="AY250" s="14" t="s">
        <v>123</v>
      </c>
      <c r="BE250" s="212">
        <f>IF(N250="základní",J250,0)</f>
        <v>0</v>
      </c>
      <c r="BF250" s="212">
        <f>IF(N250="snížená",J250,0)</f>
        <v>0</v>
      </c>
      <c r="BG250" s="212">
        <f>IF(N250="zákl. přenesená",J250,0)</f>
        <v>0</v>
      </c>
      <c r="BH250" s="212">
        <f>IF(N250="sníž. přenesená",J250,0)</f>
        <v>0</v>
      </c>
      <c r="BI250" s="212">
        <f>IF(N250="nulová",J250,0)</f>
        <v>0</v>
      </c>
      <c r="BJ250" s="14" t="s">
        <v>78</v>
      </c>
      <c r="BK250" s="212">
        <f>ROUND(I250*H250,2)</f>
        <v>0</v>
      </c>
      <c r="BL250" s="14" t="s">
        <v>130</v>
      </c>
      <c r="BM250" s="14" t="s">
        <v>384</v>
      </c>
    </row>
    <row r="251" s="1" customFormat="1">
      <c r="B251" s="35"/>
      <c r="C251" s="36"/>
      <c r="D251" s="213" t="s">
        <v>132</v>
      </c>
      <c r="E251" s="36"/>
      <c r="F251" s="214" t="s">
        <v>383</v>
      </c>
      <c r="G251" s="36"/>
      <c r="H251" s="36"/>
      <c r="I251" s="128"/>
      <c r="J251" s="36"/>
      <c r="K251" s="36"/>
      <c r="L251" s="40"/>
      <c r="M251" s="215"/>
      <c r="N251" s="76"/>
      <c r="O251" s="76"/>
      <c r="P251" s="76"/>
      <c r="Q251" s="76"/>
      <c r="R251" s="76"/>
      <c r="S251" s="76"/>
      <c r="T251" s="76"/>
      <c r="U251" s="77"/>
      <c r="AT251" s="14" t="s">
        <v>132</v>
      </c>
      <c r="AU251" s="14" t="s">
        <v>80</v>
      </c>
    </row>
    <row r="252" s="1" customFormat="1" ht="16.5" customHeight="1">
      <c r="B252" s="35"/>
      <c r="C252" s="201" t="s">
        <v>385</v>
      </c>
      <c r="D252" s="201" t="s">
        <v>125</v>
      </c>
      <c r="E252" s="202" t="s">
        <v>386</v>
      </c>
      <c r="F252" s="203" t="s">
        <v>387</v>
      </c>
      <c r="G252" s="204" t="s">
        <v>161</v>
      </c>
      <c r="H252" s="205">
        <v>6</v>
      </c>
      <c r="I252" s="206"/>
      <c r="J252" s="207">
        <f>ROUND(I252*H252,2)</f>
        <v>0</v>
      </c>
      <c r="K252" s="203" t="s">
        <v>129</v>
      </c>
      <c r="L252" s="40"/>
      <c r="M252" s="208" t="s">
        <v>1</v>
      </c>
      <c r="N252" s="209" t="s">
        <v>41</v>
      </c>
      <c r="O252" s="76"/>
      <c r="P252" s="210">
        <f>O252*H252</f>
        <v>0</v>
      </c>
      <c r="Q252" s="210">
        <v>0.43819000000000002</v>
      </c>
      <c r="R252" s="210">
        <f>Q252*H252</f>
        <v>2.62914</v>
      </c>
      <c r="S252" s="210">
        <v>0</v>
      </c>
      <c r="T252" s="210">
        <f>S252*H252</f>
        <v>0</v>
      </c>
      <c r="U252" s="211" t="s">
        <v>1</v>
      </c>
      <c r="AR252" s="14" t="s">
        <v>130</v>
      </c>
      <c r="AT252" s="14" t="s">
        <v>125</v>
      </c>
      <c r="AU252" s="14" t="s">
        <v>80</v>
      </c>
      <c r="AY252" s="14" t="s">
        <v>123</v>
      </c>
      <c r="BE252" s="212">
        <f>IF(N252="základní",J252,0)</f>
        <v>0</v>
      </c>
      <c r="BF252" s="212">
        <f>IF(N252="snížená",J252,0)</f>
        <v>0</v>
      </c>
      <c r="BG252" s="212">
        <f>IF(N252="zákl. přenesená",J252,0)</f>
        <v>0</v>
      </c>
      <c r="BH252" s="212">
        <f>IF(N252="sníž. přenesená",J252,0)</f>
        <v>0</v>
      </c>
      <c r="BI252" s="212">
        <f>IF(N252="nulová",J252,0)</f>
        <v>0</v>
      </c>
      <c r="BJ252" s="14" t="s">
        <v>78</v>
      </c>
      <c r="BK252" s="212">
        <f>ROUND(I252*H252,2)</f>
        <v>0</v>
      </c>
      <c r="BL252" s="14" t="s">
        <v>130</v>
      </c>
      <c r="BM252" s="14" t="s">
        <v>388</v>
      </c>
    </row>
    <row r="253" s="1" customFormat="1">
      <c r="B253" s="35"/>
      <c r="C253" s="36"/>
      <c r="D253" s="213" t="s">
        <v>132</v>
      </c>
      <c r="E253" s="36"/>
      <c r="F253" s="214" t="s">
        <v>389</v>
      </c>
      <c r="G253" s="36"/>
      <c r="H253" s="36"/>
      <c r="I253" s="128"/>
      <c r="J253" s="36"/>
      <c r="K253" s="36"/>
      <c r="L253" s="40"/>
      <c r="M253" s="215"/>
      <c r="N253" s="76"/>
      <c r="O253" s="76"/>
      <c r="P253" s="76"/>
      <c r="Q253" s="76"/>
      <c r="R253" s="76"/>
      <c r="S253" s="76"/>
      <c r="T253" s="76"/>
      <c r="U253" s="77"/>
      <c r="AT253" s="14" t="s">
        <v>132</v>
      </c>
      <c r="AU253" s="14" t="s">
        <v>80</v>
      </c>
    </row>
    <row r="254" s="11" customFormat="1">
      <c r="B254" s="216"/>
      <c r="C254" s="217"/>
      <c r="D254" s="213" t="s">
        <v>134</v>
      </c>
      <c r="E254" s="218" t="s">
        <v>1</v>
      </c>
      <c r="F254" s="219" t="s">
        <v>390</v>
      </c>
      <c r="G254" s="217"/>
      <c r="H254" s="220">
        <v>6</v>
      </c>
      <c r="I254" s="221"/>
      <c r="J254" s="217"/>
      <c r="K254" s="217"/>
      <c r="L254" s="222"/>
      <c r="M254" s="223"/>
      <c r="N254" s="224"/>
      <c r="O254" s="224"/>
      <c r="P254" s="224"/>
      <c r="Q254" s="224"/>
      <c r="R254" s="224"/>
      <c r="S254" s="224"/>
      <c r="T254" s="224"/>
      <c r="U254" s="225"/>
      <c r="AT254" s="226" t="s">
        <v>134</v>
      </c>
      <c r="AU254" s="226" t="s">
        <v>80</v>
      </c>
      <c r="AV254" s="11" t="s">
        <v>80</v>
      </c>
      <c r="AW254" s="11" t="s">
        <v>32</v>
      </c>
      <c r="AX254" s="11" t="s">
        <v>70</v>
      </c>
      <c r="AY254" s="226" t="s">
        <v>123</v>
      </c>
    </row>
    <row r="255" s="1" customFormat="1" ht="16.5" customHeight="1">
      <c r="B255" s="35"/>
      <c r="C255" s="238" t="s">
        <v>391</v>
      </c>
      <c r="D255" s="238" t="s">
        <v>226</v>
      </c>
      <c r="E255" s="239" t="s">
        <v>392</v>
      </c>
      <c r="F255" s="240" t="s">
        <v>393</v>
      </c>
      <c r="G255" s="241" t="s">
        <v>161</v>
      </c>
      <c r="H255" s="242">
        <v>6</v>
      </c>
      <c r="I255" s="243"/>
      <c r="J255" s="244">
        <f>ROUND(I255*H255,2)</f>
        <v>0</v>
      </c>
      <c r="K255" s="240" t="s">
        <v>129</v>
      </c>
      <c r="L255" s="245"/>
      <c r="M255" s="246" t="s">
        <v>1</v>
      </c>
      <c r="N255" s="247" t="s">
        <v>41</v>
      </c>
      <c r="O255" s="76"/>
      <c r="P255" s="210">
        <f>O255*H255</f>
        <v>0</v>
      </c>
      <c r="Q255" s="210">
        <v>0.25</v>
      </c>
      <c r="R255" s="210">
        <f>Q255*H255</f>
        <v>1.5</v>
      </c>
      <c r="S255" s="210">
        <v>0</v>
      </c>
      <c r="T255" s="210">
        <f>S255*H255</f>
        <v>0</v>
      </c>
      <c r="U255" s="211" t="s">
        <v>1</v>
      </c>
      <c r="AR255" s="14" t="s">
        <v>173</v>
      </c>
      <c r="AT255" s="14" t="s">
        <v>226</v>
      </c>
      <c r="AU255" s="14" t="s">
        <v>80</v>
      </c>
      <c r="AY255" s="14" t="s">
        <v>123</v>
      </c>
      <c r="BE255" s="212">
        <f>IF(N255="základní",J255,0)</f>
        <v>0</v>
      </c>
      <c r="BF255" s="212">
        <f>IF(N255="snížená",J255,0)</f>
        <v>0</v>
      </c>
      <c r="BG255" s="212">
        <f>IF(N255="zákl. přenesená",J255,0)</f>
        <v>0</v>
      </c>
      <c r="BH255" s="212">
        <f>IF(N255="sníž. přenesená",J255,0)</f>
        <v>0</v>
      </c>
      <c r="BI255" s="212">
        <f>IF(N255="nulová",J255,0)</f>
        <v>0</v>
      </c>
      <c r="BJ255" s="14" t="s">
        <v>78</v>
      </c>
      <c r="BK255" s="212">
        <f>ROUND(I255*H255,2)</f>
        <v>0</v>
      </c>
      <c r="BL255" s="14" t="s">
        <v>130</v>
      </c>
      <c r="BM255" s="14" t="s">
        <v>394</v>
      </c>
    </row>
    <row r="256" s="1" customFormat="1">
      <c r="B256" s="35"/>
      <c r="C256" s="36"/>
      <c r="D256" s="213" t="s">
        <v>132</v>
      </c>
      <c r="E256" s="36"/>
      <c r="F256" s="214" t="s">
        <v>393</v>
      </c>
      <c r="G256" s="36"/>
      <c r="H256" s="36"/>
      <c r="I256" s="128"/>
      <c r="J256" s="36"/>
      <c r="K256" s="36"/>
      <c r="L256" s="40"/>
      <c r="M256" s="215"/>
      <c r="N256" s="76"/>
      <c r="O256" s="76"/>
      <c r="P256" s="76"/>
      <c r="Q256" s="76"/>
      <c r="R256" s="76"/>
      <c r="S256" s="76"/>
      <c r="T256" s="76"/>
      <c r="U256" s="77"/>
      <c r="AT256" s="14" t="s">
        <v>132</v>
      </c>
      <c r="AU256" s="14" t="s">
        <v>80</v>
      </c>
    </row>
    <row r="257" s="1" customFormat="1">
      <c r="B257" s="35"/>
      <c r="C257" s="36"/>
      <c r="D257" s="213" t="s">
        <v>178</v>
      </c>
      <c r="E257" s="36"/>
      <c r="F257" s="227" t="s">
        <v>395</v>
      </c>
      <c r="G257" s="36"/>
      <c r="H257" s="36"/>
      <c r="I257" s="128"/>
      <c r="J257" s="36"/>
      <c r="K257" s="36"/>
      <c r="L257" s="40"/>
      <c r="M257" s="215"/>
      <c r="N257" s="76"/>
      <c r="O257" s="76"/>
      <c r="P257" s="76"/>
      <c r="Q257" s="76"/>
      <c r="R257" s="76"/>
      <c r="S257" s="76"/>
      <c r="T257" s="76"/>
      <c r="U257" s="77"/>
      <c r="AT257" s="14" t="s">
        <v>178</v>
      </c>
      <c r="AU257" s="14" t="s">
        <v>80</v>
      </c>
    </row>
    <row r="258" s="1" customFormat="1" ht="16.5" customHeight="1">
      <c r="B258" s="35"/>
      <c r="C258" s="201" t="s">
        <v>396</v>
      </c>
      <c r="D258" s="201" t="s">
        <v>125</v>
      </c>
      <c r="E258" s="202" t="s">
        <v>397</v>
      </c>
      <c r="F258" s="203" t="s">
        <v>398</v>
      </c>
      <c r="G258" s="204" t="s">
        <v>128</v>
      </c>
      <c r="H258" s="205">
        <v>10</v>
      </c>
      <c r="I258" s="206"/>
      <c r="J258" s="207">
        <f>ROUND(I258*H258,2)</f>
        <v>0</v>
      </c>
      <c r="K258" s="203" t="s">
        <v>129</v>
      </c>
      <c r="L258" s="40"/>
      <c r="M258" s="208" t="s">
        <v>1</v>
      </c>
      <c r="N258" s="209" t="s">
        <v>41</v>
      </c>
      <c r="O258" s="76"/>
      <c r="P258" s="210">
        <f>O258*H258</f>
        <v>0</v>
      </c>
      <c r="Q258" s="210">
        <v>0</v>
      </c>
      <c r="R258" s="210">
        <f>Q258*H258</f>
        <v>0</v>
      </c>
      <c r="S258" s="210">
        <v>0</v>
      </c>
      <c r="T258" s="210">
        <f>S258*H258</f>
        <v>0</v>
      </c>
      <c r="U258" s="211" t="s">
        <v>1</v>
      </c>
      <c r="AR258" s="14" t="s">
        <v>130</v>
      </c>
      <c r="AT258" s="14" t="s">
        <v>125</v>
      </c>
      <c r="AU258" s="14" t="s">
        <v>80</v>
      </c>
      <c r="AY258" s="14" t="s">
        <v>123</v>
      </c>
      <c r="BE258" s="212">
        <f>IF(N258="základní",J258,0)</f>
        <v>0</v>
      </c>
      <c r="BF258" s="212">
        <f>IF(N258="snížená",J258,0)</f>
        <v>0</v>
      </c>
      <c r="BG258" s="212">
        <f>IF(N258="zákl. přenesená",J258,0)</f>
        <v>0</v>
      </c>
      <c r="BH258" s="212">
        <f>IF(N258="sníž. přenesená",J258,0)</f>
        <v>0</v>
      </c>
      <c r="BI258" s="212">
        <f>IF(N258="nulová",J258,0)</f>
        <v>0</v>
      </c>
      <c r="BJ258" s="14" t="s">
        <v>78</v>
      </c>
      <c r="BK258" s="212">
        <f>ROUND(I258*H258,2)</f>
        <v>0</v>
      </c>
      <c r="BL258" s="14" t="s">
        <v>130</v>
      </c>
      <c r="BM258" s="14" t="s">
        <v>399</v>
      </c>
    </row>
    <row r="259" s="1" customFormat="1">
      <c r="B259" s="35"/>
      <c r="C259" s="36"/>
      <c r="D259" s="213" t="s">
        <v>132</v>
      </c>
      <c r="E259" s="36"/>
      <c r="F259" s="214" t="s">
        <v>400</v>
      </c>
      <c r="G259" s="36"/>
      <c r="H259" s="36"/>
      <c r="I259" s="128"/>
      <c r="J259" s="36"/>
      <c r="K259" s="36"/>
      <c r="L259" s="40"/>
      <c r="M259" s="215"/>
      <c r="N259" s="76"/>
      <c r="O259" s="76"/>
      <c r="P259" s="76"/>
      <c r="Q259" s="76"/>
      <c r="R259" s="76"/>
      <c r="S259" s="76"/>
      <c r="T259" s="76"/>
      <c r="U259" s="77"/>
      <c r="AT259" s="14" t="s">
        <v>132</v>
      </c>
      <c r="AU259" s="14" t="s">
        <v>80</v>
      </c>
    </row>
    <row r="260" s="1" customFormat="1">
      <c r="B260" s="35"/>
      <c r="C260" s="36"/>
      <c r="D260" s="213" t="s">
        <v>178</v>
      </c>
      <c r="E260" s="36"/>
      <c r="F260" s="227" t="s">
        <v>401</v>
      </c>
      <c r="G260" s="36"/>
      <c r="H260" s="36"/>
      <c r="I260" s="128"/>
      <c r="J260" s="36"/>
      <c r="K260" s="36"/>
      <c r="L260" s="40"/>
      <c r="M260" s="215"/>
      <c r="N260" s="76"/>
      <c r="O260" s="76"/>
      <c r="P260" s="76"/>
      <c r="Q260" s="76"/>
      <c r="R260" s="76"/>
      <c r="S260" s="76"/>
      <c r="T260" s="76"/>
      <c r="U260" s="77"/>
      <c r="AT260" s="14" t="s">
        <v>178</v>
      </c>
      <c r="AU260" s="14" t="s">
        <v>80</v>
      </c>
    </row>
    <row r="261" s="11" customFormat="1">
      <c r="B261" s="216"/>
      <c r="C261" s="217"/>
      <c r="D261" s="213" t="s">
        <v>134</v>
      </c>
      <c r="E261" s="218" t="s">
        <v>1</v>
      </c>
      <c r="F261" s="219" t="s">
        <v>402</v>
      </c>
      <c r="G261" s="217"/>
      <c r="H261" s="220">
        <v>10</v>
      </c>
      <c r="I261" s="221"/>
      <c r="J261" s="217"/>
      <c r="K261" s="217"/>
      <c r="L261" s="222"/>
      <c r="M261" s="223"/>
      <c r="N261" s="224"/>
      <c r="O261" s="224"/>
      <c r="P261" s="224"/>
      <c r="Q261" s="224"/>
      <c r="R261" s="224"/>
      <c r="S261" s="224"/>
      <c r="T261" s="224"/>
      <c r="U261" s="225"/>
      <c r="AT261" s="226" t="s">
        <v>134</v>
      </c>
      <c r="AU261" s="226" t="s">
        <v>80</v>
      </c>
      <c r="AV261" s="11" t="s">
        <v>80</v>
      </c>
      <c r="AW261" s="11" t="s">
        <v>32</v>
      </c>
      <c r="AX261" s="11" t="s">
        <v>70</v>
      </c>
      <c r="AY261" s="226" t="s">
        <v>123</v>
      </c>
    </row>
    <row r="262" s="1" customFormat="1" ht="16.5" customHeight="1">
      <c r="B262" s="35"/>
      <c r="C262" s="201" t="s">
        <v>403</v>
      </c>
      <c r="D262" s="201" t="s">
        <v>125</v>
      </c>
      <c r="E262" s="202" t="s">
        <v>404</v>
      </c>
      <c r="F262" s="203" t="s">
        <v>405</v>
      </c>
      <c r="G262" s="204" t="s">
        <v>161</v>
      </c>
      <c r="H262" s="205">
        <v>115</v>
      </c>
      <c r="I262" s="206"/>
      <c r="J262" s="207">
        <f>ROUND(I262*H262,2)</f>
        <v>0</v>
      </c>
      <c r="K262" s="203" t="s">
        <v>129</v>
      </c>
      <c r="L262" s="40"/>
      <c r="M262" s="208" t="s">
        <v>1</v>
      </c>
      <c r="N262" s="209" t="s">
        <v>41</v>
      </c>
      <c r="O262" s="76"/>
      <c r="P262" s="210">
        <f>O262*H262</f>
        <v>0</v>
      </c>
      <c r="Q262" s="210">
        <v>0</v>
      </c>
      <c r="R262" s="210">
        <f>Q262*H262</f>
        <v>0</v>
      </c>
      <c r="S262" s="210">
        <v>0.085999999999999993</v>
      </c>
      <c r="T262" s="210">
        <f>S262*H262</f>
        <v>9.8899999999999988</v>
      </c>
      <c r="U262" s="211" t="s">
        <v>1</v>
      </c>
      <c r="AR262" s="14" t="s">
        <v>130</v>
      </c>
      <c r="AT262" s="14" t="s">
        <v>125</v>
      </c>
      <c r="AU262" s="14" t="s">
        <v>80</v>
      </c>
      <c r="AY262" s="14" t="s">
        <v>123</v>
      </c>
      <c r="BE262" s="212">
        <f>IF(N262="základní",J262,0)</f>
        <v>0</v>
      </c>
      <c r="BF262" s="212">
        <f>IF(N262="snížená",J262,0)</f>
        <v>0</v>
      </c>
      <c r="BG262" s="212">
        <f>IF(N262="zákl. přenesená",J262,0)</f>
        <v>0</v>
      </c>
      <c r="BH262" s="212">
        <f>IF(N262="sníž. přenesená",J262,0)</f>
        <v>0</v>
      </c>
      <c r="BI262" s="212">
        <f>IF(N262="nulová",J262,0)</f>
        <v>0</v>
      </c>
      <c r="BJ262" s="14" t="s">
        <v>78</v>
      </c>
      <c r="BK262" s="212">
        <f>ROUND(I262*H262,2)</f>
        <v>0</v>
      </c>
      <c r="BL262" s="14" t="s">
        <v>130</v>
      </c>
      <c r="BM262" s="14" t="s">
        <v>406</v>
      </c>
    </row>
    <row r="263" s="1" customFormat="1">
      <c r="B263" s="35"/>
      <c r="C263" s="36"/>
      <c r="D263" s="213" t="s">
        <v>132</v>
      </c>
      <c r="E263" s="36"/>
      <c r="F263" s="214" t="s">
        <v>407</v>
      </c>
      <c r="G263" s="36"/>
      <c r="H263" s="36"/>
      <c r="I263" s="128"/>
      <c r="J263" s="36"/>
      <c r="K263" s="36"/>
      <c r="L263" s="40"/>
      <c r="M263" s="215"/>
      <c r="N263" s="76"/>
      <c r="O263" s="76"/>
      <c r="P263" s="76"/>
      <c r="Q263" s="76"/>
      <c r="R263" s="76"/>
      <c r="S263" s="76"/>
      <c r="T263" s="76"/>
      <c r="U263" s="77"/>
      <c r="AT263" s="14" t="s">
        <v>132</v>
      </c>
      <c r="AU263" s="14" t="s">
        <v>80</v>
      </c>
    </row>
    <row r="264" s="11" customFormat="1">
      <c r="B264" s="216"/>
      <c r="C264" s="217"/>
      <c r="D264" s="213" t="s">
        <v>134</v>
      </c>
      <c r="E264" s="218" t="s">
        <v>1</v>
      </c>
      <c r="F264" s="219" t="s">
        <v>408</v>
      </c>
      <c r="G264" s="217"/>
      <c r="H264" s="220">
        <v>115</v>
      </c>
      <c r="I264" s="221"/>
      <c r="J264" s="217"/>
      <c r="K264" s="217"/>
      <c r="L264" s="222"/>
      <c r="M264" s="223"/>
      <c r="N264" s="224"/>
      <c r="O264" s="224"/>
      <c r="P264" s="224"/>
      <c r="Q264" s="224"/>
      <c r="R264" s="224"/>
      <c r="S264" s="224"/>
      <c r="T264" s="224"/>
      <c r="U264" s="225"/>
      <c r="AT264" s="226" t="s">
        <v>134</v>
      </c>
      <c r="AU264" s="226" t="s">
        <v>80</v>
      </c>
      <c r="AV264" s="11" t="s">
        <v>80</v>
      </c>
      <c r="AW264" s="11" t="s">
        <v>32</v>
      </c>
      <c r="AX264" s="11" t="s">
        <v>70</v>
      </c>
      <c r="AY264" s="226" t="s">
        <v>123</v>
      </c>
    </row>
    <row r="265" s="1" customFormat="1" ht="16.5" customHeight="1">
      <c r="B265" s="35"/>
      <c r="C265" s="201" t="s">
        <v>409</v>
      </c>
      <c r="D265" s="201" t="s">
        <v>125</v>
      </c>
      <c r="E265" s="202" t="s">
        <v>410</v>
      </c>
      <c r="F265" s="203" t="s">
        <v>411</v>
      </c>
      <c r="G265" s="204" t="s">
        <v>161</v>
      </c>
      <c r="H265" s="205">
        <v>42.100000000000001</v>
      </c>
      <c r="I265" s="206"/>
      <c r="J265" s="207">
        <f>ROUND(I265*H265,2)</f>
        <v>0</v>
      </c>
      <c r="K265" s="203" t="s">
        <v>129</v>
      </c>
      <c r="L265" s="40"/>
      <c r="M265" s="208" t="s">
        <v>1</v>
      </c>
      <c r="N265" s="209" t="s">
        <v>41</v>
      </c>
      <c r="O265" s="76"/>
      <c r="P265" s="210">
        <f>O265*H265</f>
        <v>0</v>
      </c>
      <c r="Q265" s="210">
        <v>0</v>
      </c>
      <c r="R265" s="210">
        <f>Q265*H265</f>
        <v>0</v>
      </c>
      <c r="S265" s="210">
        <v>0.085999999999999993</v>
      </c>
      <c r="T265" s="210">
        <f>S265*H265</f>
        <v>3.6206</v>
      </c>
      <c r="U265" s="211" t="s">
        <v>1</v>
      </c>
      <c r="AR265" s="14" t="s">
        <v>130</v>
      </c>
      <c r="AT265" s="14" t="s">
        <v>125</v>
      </c>
      <c r="AU265" s="14" t="s">
        <v>80</v>
      </c>
      <c r="AY265" s="14" t="s">
        <v>123</v>
      </c>
      <c r="BE265" s="212">
        <f>IF(N265="základní",J265,0)</f>
        <v>0</v>
      </c>
      <c r="BF265" s="212">
        <f>IF(N265="snížená",J265,0)</f>
        <v>0</v>
      </c>
      <c r="BG265" s="212">
        <f>IF(N265="zákl. přenesená",J265,0)</f>
        <v>0</v>
      </c>
      <c r="BH265" s="212">
        <f>IF(N265="sníž. přenesená",J265,0)</f>
        <v>0</v>
      </c>
      <c r="BI265" s="212">
        <f>IF(N265="nulová",J265,0)</f>
        <v>0</v>
      </c>
      <c r="BJ265" s="14" t="s">
        <v>78</v>
      </c>
      <c r="BK265" s="212">
        <f>ROUND(I265*H265,2)</f>
        <v>0</v>
      </c>
      <c r="BL265" s="14" t="s">
        <v>130</v>
      </c>
      <c r="BM265" s="14" t="s">
        <v>412</v>
      </c>
    </row>
    <row r="266" s="1" customFormat="1">
      <c r="B266" s="35"/>
      <c r="C266" s="36"/>
      <c r="D266" s="213" t="s">
        <v>132</v>
      </c>
      <c r="E266" s="36"/>
      <c r="F266" s="214" t="s">
        <v>413</v>
      </c>
      <c r="G266" s="36"/>
      <c r="H266" s="36"/>
      <c r="I266" s="128"/>
      <c r="J266" s="36"/>
      <c r="K266" s="36"/>
      <c r="L266" s="40"/>
      <c r="M266" s="215"/>
      <c r="N266" s="76"/>
      <c r="O266" s="76"/>
      <c r="P266" s="76"/>
      <c r="Q266" s="76"/>
      <c r="R266" s="76"/>
      <c r="S266" s="76"/>
      <c r="T266" s="76"/>
      <c r="U266" s="77"/>
      <c r="AT266" s="14" t="s">
        <v>132</v>
      </c>
      <c r="AU266" s="14" t="s">
        <v>80</v>
      </c>
    </row>
    <row r="267" s="11" customFormat="1">
      <c r="B267" s="216"/>
      <c r="C267" s="217"/>
      <c r="D267" s="213" t="s">
        <v>134</v>
      </c>
      <c r="E267" s="218" t="s">
        <v>1</v>
      </c>
      <c r="F267" s="219" t="s">
        <v>414</v>
      </c>
      <c r="G267" s="217"/>
      <c r="H267" s="220">
        <v>42.100000000000001</v>
      </c>
      <c r="I267" s="221"/>
      <c r="J267" s="217"/>
      <c r="K267" s="217"/>
      <c r="L267" s="222"/>
      <c r="M267" s="223"/>
      <c r="N267" s="224"/>
      <c r="O267" s="224"/>
      <c r="P267" s="224"/>
      <c r="Q267" s="224"/>
      <c r="R267" s="224"/>
      <c r="S267" s="224"/>
      <c r="T267" s="224"/>
      <c r="U267" s="225"/>
      <c r="AT267" s="226" t="s">
        <v>134</v>
      </c>
      <c r="AU267" s="226" t="s">
        <v>80</v>
      </c>
      <c r="AV267" s="11" t="s">
        <v>80</v>
      </c>
      <c r="AW267" s="11" t="s">
        <v>32</v>
      </c>
      <c r="AX267" s="11" t="s">
        <v>70</v>
      </c>
      <c r="AY267" s="226" t="s">
        <v>123</v>
      </c>
    </row>
    <row r="268" s="1" customFormat="1" ht="16.5" customHeight="1">
      <c r="B268" s="35"/>
      <c r="C268" s="201" t="s">
        <v>415</v>
      </c>
      <c r="D268" s="201" t="s">
        <v>125</v>
      </c>
      <c r="E268" s="202" t="s">
        <v>416</v>
      </c>
      <c r="F268" s="203" t="s">
        <v>417</v>
      </c>
      <c r="G268" s="204" t="s">
        <v>161</v>
      </c>
      <c r="H268" s="205">
        <v>10</v>
      </c>
      <c r="I268" s="206"/>
      <c r="J268" s="207">
        <f>ROUND(I268*H268,2)</f>
        <v>0</v>
      </c>
      <c r="K268" s="203" t="s">
        <v>129</v>
      </c>
      <c r="L268" s="40"/>
      <c r="M268" s="208" t="s">
        <v>1</v>
      </c>
      <c r="N268" s="209" t="s">
        <v>41</v>
      </c>
      <c r="O268" s="76"/>
      <c r="P268" s="210">
        <f>O268*H268</f>
        <v>0</v>
      </c>
      <c r="Q268" s="210">
        <v>0</v>
      </c>
      <c r="R268" s="210">
        <f>Q268*H268</f>
        <v>0</v>
      </c>
      <c r="S268" s="210">
        <v>0.129</v>
      </c>
      <c r="T268" s="210">
        <f>S268*H268</f>
        <v>1.29</v>
      </c>
      <c r="U268" s="211" t="s">
        <v>1</v>
      </c>
      <c r="AR268" s="14" t="s">
        <v>130</v>
      </c>
      <c r="AT268" s="14" t="s">
        <v>125</v>
      </c>
      <c r="AU268" s="14" t="s">
        <v>80</v>
      </c>
      <c r="AY268" s="14" t="s">
        <v>123</v>
      </c>
      <c r="BE268" s="212">
        <f>IF(N268="základní",J268,0)</f>
        <v>0</v>
      </c>
      <c r="BF268" s="212">
        <f>IF(N268="snížená",J268,0)</f>
        <v>0</v>
      </c>
      <c r="BG268" s="212">
        <f>IF(N268="zákl. přenesená",J268,0)</f>
        <v>0</v>
      </c>
      <c r="BH268" s="212">
        <f>IF(N268="sníž. přenesená",J268,0)</f>
        <v>0</v>
      </c>
      <c r="BI268" s="212">
        <f>IF(N268="nulová",J268,0)</f>
        <v>0</v>
      </c>
      <c r="BJ268" s="14" t="s">
        <v>78</v>
      </c>
      <c r="BK268" s="212">
        <f>ROUND(I268*H268,2)</f>
        <v>0</v>
      </c>
      <c r="BL268" s="14" t="s">
        <v>130</v>
      </c>
      <c r="BM268" s="14" t="s">
        <v>418</v>
      </c>
    </row>
    <row r="269" s="1" customFormat="1">
      <c r="B269" s="35"/>
      <c r="C269" s="36"/>
      <c r="D269" s="213" t="s">
        <v>132</v>
      </c>
      <c r="E269" s="36"/>
      <c r="F269" s="214" t="s">
        <v>419</v>
      </c>
      <c r="G269" s="36"/>
      <c r="H269" s="36"/>
      <c r="I269" s="128"/>
      <c r="J269" s="36"/>
      <c r="K269" s="36"/>
      <c r="L269" s="40"/>
      <c r="M269" s="215"/>
      <c r="N269" s="76"/>
      <c r="O269" s="76"/>
      <c r="P269" s="76"/>
      <c r="Q269" s="76"/>
      <c r="R269" s="76"/>
      <c r="S269" s="76"/>
      <c r="T269" s="76"/>
      <c r="U269" s="77"/>
      <c r="AT269" s="14" t="s">
        <v>132</v>
      </c>
      <c r="AU269" s="14" t="s">
        <v>80</v>
      </c>
    </row>
    <row r="270" s="11" customFormat="1">
      <c r="B270" s="216"/>
      <c r="C270" s="217"/>
      <c r="D270" s="213" t="s">
        <v>134</v>
      </c>
      <c r="E270" s="218" t="s">
        <v>1</v>
      </c>
      <c r="F270" s="219" t="s">
        <v>420</v>
      </c>
      <c r="G270" s="217"/>
      <c r="H270" s="220">
        <v>10</v>
      </c>
      <c r="I270" s="221"/>
      <c r="J270" s="217"/>
      <c r="K270" s="217"/>
      <c r="L270" s="222"/>
      <c r="M270" s="223"/>
      <c r="N270" s="224"/>
      <c r="O270" s="224"/>
      <c r="P270" s="224"/>
      <c r="Q270" s="224"/>
      <c r="R270" s="224"/>
      <c r="S270" s="224"/>
      <c r="T270" s="224"/>
      <c r="U270" s="225"/>
      <c r="AT270" s="226" t="s">
        <v>134</v>
      </c>
      <c r="AU270" s="226" t="s">
        <v>80</v>
      </c>
      <c r="AV270" s="11" t="s">
        <v>80</v>
      </c>
      <c r="AW270" s="11" t="s">
        <v>32</v>
      </c>
      <c r="AX270" s="11" t="s">
        <v>70</v>
      </c>
      <c r="AY270" s="226" t="s">
        <v>123</v>
      </c>
    </row>
    <row r="271" s="1" customFormat="1" ht="16.5" customHeight="1">
      <c r="B271" s="35"/>
      <c r="C271" s="201" t="s">
        <v>421</v>
      </c>
      <c r="D271" s="201" t="s">
        <v>125</v>
      </c>
      <c r="E271" s="202" t="s">
        <v>422</v>
      </c>
      <c r="F271" s="203" t="s">
        <v>423</v>
      </c>
      <c r="G271" s="204" t="s">
        <v>161</v>
      </c>
      <c r="H271" s="205">
        <v>2.1000000000000001</v>
      </c>
      <c r="I271" s="206"/>
      <c r="J271" s="207">
        <f>ROUND(I271*H271,2)</f>
        <v>0</v>
      </c>
      <c r="K271" s="203" t="s">
        <v>129</v>
      </c>
      <c r="L271" s="40"/>
      <c r="M271" s="208" t="s">
        <v>1</v>
      </c>
      <c r="N271" s="209" t="s">
        <v>41</v>
      </c>
      <c r="O271" s="76"/>
      <c r="P271" s="210">
        <f>O271*H271</f>
        <v>0</v>
      </c>
      <c r="Q271" s="210">
        <v>0</v>
      </c>
      <c r="R271" s="210">
        <f>Q271*H271</f>
        <v>0</v>
      </c>
      <c r="S271" s="210">
        <v>0</v>
      </c>
      <c r="T271" s="210">
        <f>S271*H271</f>
        <v>0</v>
      </c>
      <c r="U271" s="211" t="s">
        <v>1</v>
      </c>
      <c r="AR271" s="14" t="s">
        <v>130</v>
      </c>
      <c r="AT271" s="14" t="s">
        <v>125</v>
      </c>
      <c r="AU271" s="14" t="s">
        <v>80</v>
      </c>
      <c r="AY271" s="14" t="s">
        <v>123</v>
      </c>
      <c r="BE271" s="212">
        <f>IF(N271="základní",J271,0)</f>
        <v>0</v>
      </c>
      <c r="BF271" s="212">
        <f>IF(N271="snížená",J271,0)</f>
        <v>0</v>
      </c>
      <c r="BG271" s="212">
        <f>IF(N271="zákl. přenesená",J271,0)</f>
        <v>0</v>
      </c>
      <c r="BH271" s="212">
        <f>IF(N271="sníž. přenesená",J271,0)</f>
        <v>0</v>
      </c>
      <c r="BI271" s="212">
        <f>IF(N271="nulová",J271,0)</f>
        <v>0</v>
      </c>
      <c r="BJ271" s="14" t="s">
        <v>78</v>
      </c>
      <c r="BK271" s="212">
        <f>ROUND(I271*H271,2)</f>
        <v>0</v>
      </c>
      <c r="BL271" s="14" t="s">
        <v>130</v>
      </c>
      <c r="BM271" s="14" t="s">
        <v>424</v>
      </c>
    </row>
    <row r="272" s="1" customFormat="1">
      <c r="B272" s="35"/>
      <c r="C272" s="36"/>
      <c r="D272" s="213" t="s">
        <v>132</v>
      </c>
      <c r="E272" s="36"/>
      <c r="F272" s="214" t="s">
        <v>425</v>
      </c>
      <c r="G272" s="36"/>
      <c r="H272" s="36"/>
      <c r="I272" s="128"/>
      <c r="J272" s="36"/>
      <c r="K272" s="36"/>
      <c r="L272" s="40"/>
      <c r="M272" s="215"/>
      <c r="N272" s="76"/>
      <c r="O272" s="76"/>
      <c r="P272" s="76"/>
      <c r="Q272" s="76"/>
      <c r="R272" s="76"/>
      <c r="S272" s="76"/>
      <c r="T272" s="76"/>
      <c r="U272" s="77"/>
      <c r="AT272" s="14" t="s">
        <v>132</v>
      </c>
      <c r="AU272" s="14" t="s">
        <v>80</v>
      </c>
    </row>
    <row r="273" s="11" customFormat="1">
      <c r="B273" s="216"/>
      <c r="C273" s="217"/>
      <c r="D273" s="213" t="s">
        <v>134</v>
      </c>
      <c r="E273" s="218" t="s">
        <v>1</v>
      </c>
      <c r="F273" s="219" t="s">
        <v>164</v>
      </c>
      <c r="G273" s="217"/>
      <c r="H273" s="220">
        <v>2.1000000000000001</v>
      </c>
      <c r="I273" s="221"/>
      <c r="J273" s="217"/>
      <c r="K273" s="217"/>
      <c r="L273" s="222"/>
      <c r="M273" s="223"/>
      <c r="N273" s="224"/>
      <c r="O273" s="224"/>
      <c r="P273" s="224"/>
      <c r="Q273" s="224"/>
      <c r="R273" s="224"/>
      <c r="S273" s="224"/>
      <c r="T273" s="224"/>
      <c r="U273" s="225"/>
      <c r="AT273" s="226" t="s">
        <v>134</v>
      </c>
      <c r="AU273" s="226" t="s">
        <v>80</v>
      </c>
      <c r="AV273" s="11" t="s">
        <v>80</v>
      </c>
      <c r="AW273" s="11" t="s">
        <v>32</v>
      </c>
      <c r="AX273" s="11" t="s">
        <v>70</v>
      </c>
      <c r="AY273" s="226" t="s">
        <v>123</v>
      </c>
    </row>
    <row r="274" s="10" customFormat="1" ht="22.8" customHeight="1">
      <c r="B274" s="185"/>
      <c r="C274" s="186"/>
      <c r="D274" s="187" t="s">
        <v>69</v>
      </c>
      <c r="E274" s="199" t="s">
        <v>426</v>
      </c>
      <c r="F274" s="199" t="s">
        <v>427</v>
      </c>
      <c r="G274" s="186"/>
      <c r="H274" s="186"/>
      <c r="I274" s="189"/>
      <c r="J274" s="200">
        <f>BK274</f>
        <v>0</v>
      </c>
      <c r="K274" s="186"/>
      <c r="L274" s="191"/>
      <c r="M274" s="192"/>
      <c r="N274" s="193"/>
      <c r="O274" s="193"/>
      <c r="P274" s="194">
        <f>SUM(P275:P311)</f>
        <v>0</v>
      </c>
      <c r="Q274" s="193"/>
      <c r="R274" s="194">
        <f>SUM(R275:R311)</f>
        <v>0</v>
      </c>
      <c r="S274" s="193"/>
      <c r="T274" s="194">
        <f>SUM(T275:T311)</f>
        <v>0</v>
      </c>
      <c r="U274" s="195"/>
      <c r="AR274" s="196" t="s">
        <v>78</v>
      </c>
      <c r="AT274" s="197" t="s">
        <v>69</v>
      </c>
      <c r="AU274" s="197" t="s">
        <v>78</v>
      </c>
      <c r="AY274" s="196" t="s">
        <v>123</v>
      </c>
      <c r="BK274" s="198">
        <f>SUM(BK275:BK311)</f>
        <v>0</v>
      </c>
    </row>
    <row r="275" s="1" customFormat="1" ht="22.5" customHeight="1">
      <c r="B275" s="35"/>
      <c r="C275" s="201" t="s">
        <v>428</v>
      </c>
      <c r="D275" s="201" t="s">
        <v>125</v>
      </c>
      <c r="E275" s="202" t="s">
        <v>429</v>
      </c>
      <c r="F275" s="203" t="s">
        <v>430</v>
      </c>
      <c r="G275" s="204" t="s">
        <v>216</v>
      </c>
      <c r="H275" s="205">
        <v>508.28800000000001</v>
      </c>
      <c r="I275" s="206"/>
      <c r="J275" s="207">
        <f>ROUND(I275*H275,2)</f>
        <v>0</v>
      </c>
      <c r="K275" s="203" t="s">
        <v>1</v>
      </c>
      <c r="L275" s="40"/>
      <c r="M275" s="208" t="s">
        <v>1</v>
      </c>
      <c r="N275" s="209" t="s">
        <v>41</v>
      </c>
      <c r="O275" s="76"/>
      <c r="P275" s="210">
        <f>O275*H275</f>
        <v>0</v>
      </c>
      <c r="Q275" s="210">
        <v>0</v>
      </c>
      <c r="R275" s="210">
        <f>Q275*H275</f>
        <v>0</v>
      </c>
      <c r="S275" s="210">
        <v>0</v>
      </c>
      <c r="T275" s="210">
        <f>S275*H275</f>
        <v>0</v>
      </c>
      <c r="U275" s="211" t="s">
        <v>1</v>
      </c>
      <c r="AR275" s="14" t="s">
        <v>130</v>
      </c>
      <c r="AT275" s="14" t="s">
        <v>125</v>
      </c>
      <c r="AU275" s="14" t="s">
        <v>80</v>
      </c>
      <c r="AY275" s="14" t="s">
        <v>123</v>
      </c>
      <c r="BE275" s="212">
        <f>IF(N275="základní",J275,0)</f>
        <v>0</v>
      </c>
      <c r="BF275" s="212">
        <f>IF(N275="snížená",J275,0)</f>
        <v>0</v>
      </c>
      <c r="BG275" s="212">
        <f>IF(N275="zákl. přenesená",J275,0)</f>
        <v>0</v>
      </c>
      <c r="BH275" s="212">
        <f>IF(N275="sníž. přenesená",J275,0)</f>
        <v>0</v>
      </c>
      <c r="BI275" s="212">
        <f>IF(N275="nulová",J275,0)</f>
        <v>0</v>
      </c>
      <c r="BJ275" s="14" t="s">
        <v>78</v>
      </c>
      <c r="BK275" s="212">
        <f>ROUND(I275*H275,2)</f>
        <v>0</v>
      </c>
      <c r="BL275" s="14" t="s">
        <v>130</v>
      </c>
      <c r="BM275" s="14" t="s">
        <v>431</v>
      </c>
    </row>
    <row r="276" s="1" customFormat="1">
      <c r="B276" s="35"/>
      <c r="C276" s="36"/>
      <c r="D276" s="213" t="s">
        <v>132</v>
      </c>
      <c r="E276" s="36"/>
      <c r="F276" s="214" t="s">
        <v>432</v>
      </c>
      <c r="G276" s="36"/>
      <c r="H276" s="36"/>
      <c r="I276" s="128"/>
      <c r="J276" s="36"/>
      <c r="K276" s="36"/>
      <c r="L276" s="40"/>
      <c r="M276" s="215"/>
      <c r="N276" s="76"/>
      <c r="O276" s="76"/>
      <c r="P276" s="76"/>
      <c r="Q276" s="76"/>
      <c r="R276" s="76"/>
      <c r="S276" s="76"/>
      <c r="T276" s="76"/>
      <c r="U276" s="77"/>
      <c r="AT276" s="14" t="s">
        <v>132</v>
      </c>
      <c r="AU276" s="14" t="s">
        <v>80</v>
      </c>
    </row>
    <row r="277" s="12" customFormat="1">
      <c r="B277" s="228"/>
      <c r="C277" s="229"/>
      <c r="D277" s="213" t="s">
        <v>134</v>
      </c>
      <c r="E277" s="230" t="s">
        <v>1</v>
      </c>
      <c r="F277" s="231" t="s">
        <v>433</v>
      </c>
      <c r="G277" s="229"/>
      <c r="H277" s="230" t="s">
        <v>1</v>
      </c>
      <c r="I277" s="232"/>
      <c r="J277" s="229"/>
      <c r="K277" s="229"/>
      <c r="L277" s="233"/>
      <c r="M277" s="234"/>
      <c r="N277" s="235"/>
      <c r="O277" s="235"/>
      <c r="P277" s="235"/>
      <c r="Q277" s="235"/>
      <c r="R277" s="235"/>
      <c r="S277" s="235"/>
      <c r="T277" s="235"/>
      <c r="U277" s="236"/>
      <c r="AT277" s="237" t="s">
        <v>134</v>
      </c>
      <c r="AU277" s="237" t="s">
        <v>80</v>
      </c>
      <c r="AV277" s="12" t="s">
        <v>78</v>
      </c>
      <c r="AW277" s="12" t="s">
        <v>32</v>
      </c>
      <c r="AX277" s="12" t="s">
        <v>70</v>
      </c>
      <c r="AY277" s="237" t="s">
        <v>123</v>
      </c>
    </row>
    <row r="278" s="11" customFormat="1">
      <c r="B278" s="216"/>
      <c r="C278" s="217"/>
      <c r="D278" s="213" t="s">
        <v>134</v>
      </c>
      <c r="E278" s="218" t="s">
        <v>1</v>
      </c>
      <c r="F278" s="219" t="s">
        <v>434</v>
      </c>
      <c r="G278" s="217"/>
      <c r="H278" s="220">
        <v>45.965000000000003</v>
      </c>
      <c r="I278" s="221"/>
      <c r="J278" s="217"/>
      <c r="K278" s="217"/>
      <c r="L278" s="222"/>
      <c r="M278" s="223"/>
      <c r="N278" s="224"/>
      <c r="O278" s="224"/>
      <c r="P278" s="224"/>
      <c r="Q278" s="224"/>
      <c r="R278" s="224"/>
      <c r="S278" s="224"/>
      <c r="T278" s="224"/>
      <c r="U278" s="225"/>
      <c r="AT278" s="226" t="s">
        <v>134</v>
      </c>
      <c r="AU278" s="226" t="s">
        <v>80</v>
      </c>
      <c r="AV278" s="11" t="s">
        <v>80</v>
      </c>
      <c r="AW278" s="11" t="s">
        <v>32</v>
      </c>
      <c r="AX278" s="11" t="s">
        <v>70</v>
      </c>
      <c r="AY278" s="226" t="s">
        <v>123</v>
      </c>
    </row>
    <row r="279" s="11" customFormat="1">
      <c r="B279" s="216"/>
      <c r="C279" s="217"/>
      <c r="D279" s="213" t="s">
        <v>134</v>
      </c>
      <c r="E279" s="218" t="s">
        <v>1</v>
      </c>
      <c r="F279" s="219" t="s">
        <v>435</v>
      </c>
      <c r="G279" s="217"/>
      <c r="H279" s="220">
        <v>87.552000000000007</v>
      </c>
      <c r="I279" s="221"/>
      <c r="J279" s="217"/>
      <c r="K279" s="217"/>
      <c r="L279" s="222"/>
      <c r="M279" s="223"/>
      <c r="N279" s="224"/>
      <c r="O279" s="224"/>
      <c r="P279" s="224"/>
      <c r="Q279" s="224"/>
      <c r="R279" s="224"/>
      <c r="S279" s="224"/>
      <c r="T279" s="224"/>
      <c r="U279" s="225"/>
      <c r="AT279" s="226" t="s">
        <v>134</v>
      </c>
      <c r="AU279" s="226" t="s">
        <v>80</v>
      </c>
      <c r="AV279" s="11" t="s">
        <v>80</v>
      </c>
      <c r="AW279" s="11" t="s">
        <v>32</v>
      </c>
      <c r="AX279" s="11" t="s">
        <v>70</v>
      </c>
      <c r="AY279" s="226" t="s">
        <v>123</v>
      </c>
    </row>
    <row r="280" s="11" customFormat="1">
      <c r="B280" s="216"/>
      <c r="C280" s="217"/>
      <c r="D280" s="213" t="s">
        <v>134</v>
      </c>
      <c r="E280" s="218" t="s">
        <v>1</v>
      </c>
      <c r="F280" s="219" t="s">
        <v>436</v>
      </c>
      <c r="G280" s="217"/>
      <c r="H280" s="220">
        <v>59.520000000000003</v>
      </c>
      <c r="I280" s="221"/>
      <c r="J280" s="217"/>
      <c r="K280" s="217"/>
      <c r="L280" s="222"/>
      <c r="M280" s="223"/>
      <c r="N280" s="224"/>
      <c r="O280" s="224"/>
      <c r="P280" s="224"/>
      <c r="Q280" s="224"/>
      <c r="R280" s="224"/>
      <c r="S280" s="224"/>
      <c r="T280" s="224"/>
      <c r="U280" s="225"/>
      <c r="AT280" s="226" t="s">
        <v>134</v>
      </c>
      <c r="AU280" s="226" t="s">
        <v>80</v>
      </c>
      <c r="AV280" s="11" t="s">
        <v>80</v>
      </c>
      <c r="AW280" s="11" t="s">
        <v>32</v>
      </c>
      <c r="AX280" s="11" t="s">
        <v>70</v>
      </c>
      <c r="AY280" s="226" t="s">
        <v>123</v>
      </c>
    </row>
    <row r="281" s="11" customFormat="1">
      <c r="B281" s="216"/>
      <c r="C281" s="217"/>
      <c r="D281" s="213" t="s">
        <v>134</v>
      </c>
      <c r="E281" s="218" t="s">
        <v>1</v>
      </c>
      <c r="F281" s="219" t="s">
        <v>437</v>
      </c>
      <c r="G281" s="217"/>
      <c r="H281" s="220">
        <v>61.106999999999999</v>
      </c>
      <c r="I281" s="221"/>
      <c r="J281" s="217"/>
      <c r="K281" s="217"/>
      <c r="L281" s="222"/>
      <c r="M281" s="223"/>
      <c r="N281" s="224"/>
      <c r="O281" s="224"/>
      <c r="P281" s="224"/>
      <c r="Q281" s="224"/>
      <c r="R281" s="224"/>
      <c r="S281" s="224"/>
      <c r="T281" s="224"/>
      <c r="U281" s="225"/>
      <c r="AT281" s="226" t="s">
        <v>134</v>
      </c>
      <c r="AU281" s="226" t="s">
        <v>80</v>
      </c>
      <c r="AV281" s="11" t="s">
        <v>80</v>
      </c>
      <c r="AW281" s="11" t="s">
        <v>32</v>
      </c>
      <c r="AX281" s="11" t="s">
        <v>70</v>
      </c>
      <c r="AY281" s="226" t="s">
        <v>123</v>
      </c>
    </row>
    <row r="282" s="11" customFormat="1">
      <c r="B282" s="216"/>
      <c r="C282" s="217"/>
      <c r="D282" s="213" t="s">
        <v>134</v>
      </c>
      <c r="E282" s="218" t="s">
        <v>1</v>
      </c>
      <c r="F282" s="219" t="s">
        <v>438</v>
      </c>
      <c r="G282" s="217"/>
      <c r="H282" s="220">
        <v>254.14400000000001</v>
      </c>
      <c r="I282" s="221"/>
      <c r="J282" s="217"/>
      <c r="K282" s="217"/>
      <c r="L282" s="222"/>
      <c r="M282" s="223"/>
      <c r="N282" s="224"/>
      <c r="O282" s="224"/>
      <c r="P282" s="224"/>
      <c r="Q282" s="224"/>
      <c r="R282" s="224"/>
      <c r="S282" s="224"/>
      <c r="T282" s="224"/>
      <c r="U282" s="225"/>
      <c r="AT282" s="226" t="s">
        <v>134</v>
      </c>
      <c r="AU282" s="226" t="s">
        <v>80</v>
      </c>
      <c r="AV282" s="11" t="s">
        <v>80</v>
      </c>
      <c r="AW282" s="11" t="s">
        <v>32</v>
      </c>
      <c r="AX282" s="11" t="s">
        <v>70</v>
      </c>
      <c r="AY282" s="226" t="s">
        <v>123</v>
      </c>
    </row>
    <row r="283" s="1" customFormat="1" ht="16.5" customHeight="1">
      <c r="B283" s="35"/>
      <c r="C283" s="201" t="s">
        <v>439</v>
      </c>
      <c r="D283" s="201" t="s">
        <v>125</v>
      </c>
      <c r="E283" s="202" t="s">
        <v>440</v>
      </c>
      <c r="F283" s="203" t="s">
        <v>441</v>
      </c>
      <c r="G283" s="204" t="s">
        <v>216</v>
      </c>
      <c r="H283" s="205">
        <v>206.25100000000001</v>
      </c>
      <c r="I283" s="206"/>
      <c r="J283" s="207">
        <f>ROUND(I283*H283,2)</f>
        <v>0</v>
      </c>
      <c r="K283" s="203" t="s">
        <v>1</v>
      </c>
      <c r="L283" s="40"/>
      <c r="M283" s="208" t="s">
        <v>1</v>
      </c>
      <c r="N283" s="209" t="s">
        <v>41</v>
      </c>
      <c r="O283" s="76"/>
      <c r="P283" s="210">
        <f>O283*H283</f>
        <v>0</v>
      </c>
      <c r="Q283" s="210">
        <v>0</v>
      </c>
      <c r="R283" s="210">
        <f>Q283*H283</f>
        <v>0</v>
      </c>
      <c r="S283" s="210">
        <v>0</v>
      </c>
      <c r="T283" s="210">
        <f>S283*H283</f>
        <v>0</v>
      </c>
      <c r="U283" s="211" t="s">
        <v>1</v>
      </c>
      <c r="AR283" s="14" t="s">
        <v>130</v>
      </c>
      <c r="AT283" s="14" t="s">
        <v>125</v>
      </c>
      <c r="AU283" s="14" t="s">
        <v>80</v>
      </c>
      <c r="AY283" s="14" t="s">
        <v>123</v>
      </c>
      <c r="BE283" s="212">
        <f>IF(N283="základní",J283,0)</f>
        <v>0</v>
      </c>
      <c r="BF283" s="212">
        <f>IF(N283="snížená",J283,0)</f>
        <v>0</v>
      </c>
      <c r="BG283" s="212">
        <f>IF(N283="zákl. přenesená",J283,0)</f>
        <v>0</v>
      </c>
      <c r="BH283" s="212">
        <f>IF(N283="sníž. přenesená",J283,0)</f>
        <v>0</v>
      </c>
      <c r="BI283" s="212">
        <f>IF(N283="nulová",J283,0)</f>
        <v>0</v>
      </c>
      <c r="BJ283" s="14" t="s">
        <v>78</v>
      </c>
      <c r="BK283" s="212">
        <f>ROUND(I283*H283,2)</f>
        <v>0</v>
      </c>
      <c r="BL283" s="14" t="s">
        <v>130</v>
      </c>
      <c r="BM283" s="14" t="s">
        <v>442</v>
      </c>
    </row>
    <row r="284" s="1" customFormat="1">
      <c r="B284" s="35"/>
      <c r="C284" s="36"/>
      <c r="D284" s="213" t="s">
        <v>132</v>
      </c>
      <c r="E284" s="36"/>
      <c r="F284" s="214" t="s">
        <v>443</v>
      </c>
      <c r="G284" s="36"/>
      <c r="H284" s="36"/>
      <c r="I284" s="128"/>
      <c r="J284" s="36"/>
      <c r="K284" s="36"/>
      <c r="L284" s="40"/>
      <c r="M284" s="215"/>
      <c r="N284" s="76"/>
      <c r="O284" s="76"/>
      <c r="P284" s="76"/>
      <c r="Q284" s="76"/>
      <c r="R284" s="76"/>
      <c r="S284" s="76"/>
      <c r="T284" s="76"/>
      <c r="U284" s="77"/>
      <c r="AT284" s="14" t="s">
        <v>132</v>
      </c>
      <c r="AU284" s="14" t="s">
        <v>80</v>
      </c>
    </row>
    <row r="285" s="11" customFormat="1">
      <c r="B285" s="216"/>
      <c r="C285" s="217"/>
      <c r="D285" s="213" t="s">
        <v>134</v>
      </c>
      <c r="E285" s="218" t="s">
        <v>1</v>
      </c>
      <c r="F285" s="219" t="s">
        <v>444</v>
      </c>
      <c r="G285" s="217"/>
      <c r="H285" s="220">
        <v>59.136000000000003</v>
      </c>
      <c r="I285" s="221"/>
      <c r="J285" s="217"/>
      <c r="K285" s="217"/>
      <c r="L285" s="222"/>
      <c r="M285" s="223"/>
      <c r="N285" s="224"/>
      <c r="O285" s="224"/>
      <c r="P285" s="224"/>
      <c r="Q285" s="224"/>
      <c r="R285" s="224"/>
      <c r="S285" s="224"/>
      <c r="T285" s="224"/>
      <c r="U285" s="225"/>
      <c r="AT285" s="226" t="s">
        <v>134</v>
      </c>
      <c r="AU285" s="226" t="s">
        <v>80</v>
      </c>
      <c r="AV285" s="11" t="s">
        <v>80</v>
      </c>
      <c r="AW285" s="11" t="s">
        <v>32</v>
      </c>
      <c r="AX285" s="11" t="s">
        <v>70</v>
      </c>
      <c r="AY285" s="226" t="s">
        <v>123</v>
      </c>
    </row>
    <row r="286" s="11" customFormat="1">
      <c r="B286" s="216"/>
      <c r="C286" s="217"/>
      <c r="D286" s="213" t="s">
        <v>134</v>
      </c>
      <c r="E286" s="218" t="s">
        <v>1</v>
      </c>
      <c r="F286" s="219" t="s">
        <v>445</v>
      </c>
      <c r="G286" s="217"/>
      <c r="H286" s="220">
        <v>132.31399999999999</v>
      </c>
      <c r="I286" s="221"/>
      <c r="J286" s="217"/>
      <c r="K286" s="217"/>
      <c r="L286" s="222"/>
      <c r="M286" s="223"/>
      <c r="N286" s="224"/>
      <c r="O286" s="224"/>
      <c r="P286" s="224"/>
      <c r="Q286" s="224"/>
      <c r="R286" s="224"/>
      <c r="S286" s="224"/>
      <c r="T286" s="224"/>
      <c r="U286" s="225"/>
      <c r="AT286" s="226" t="s">
        <v>134</v>
      </c>
      <c r="AU286" s="226" t="s">
        <v>80</v>
      </c>
      <c r="AV286" s="11" t="s">
        <v>80</v>
      </c>
      <c r="AW286" s="11" t="s">
        <v>32</v>
      </c>
      <c r="AX286" s="11" t="s">
        <v>70</v>
      </c>
      <c r="AY286" s="226" t="s">
        <v>123</v>
      </c>
    </row>
    <row r="287" s="11" customFormat="1">
      <c r="B287" s="216"/>
      <c r="C287" s="217"/>
      <c r="D287" s="213" t="s">
        <v>134</v>
      </c>
      <c r="E287" s="218" t="s">
        <v>1</v>
      </c>
      <c r="F287" s="219" t="s">
        <v>446</v>
      </c>
      <c r="G287" s="217"/>
      <c r="H287" s="220">
        <v>14.801</v>
      </c>
      <c r="I287" s="221"/>
      <c r="J287" s="217"/>
      <c r="K287" s="217"/>
      <c r="L287" s="222"/>
      <c r="M287" s="223"/>
      <c r="N287" s="224"/>
      <c r="O287" s="224"/>
      <c r="P287" s="224"/>
      <c r="Q287" s="224"/>
      <c r="R287" s="224"/>
      <c r="S287" s="224"/>
      <c r="T287" s="224"/>
      <c r="U287" s="225"/>
      <c r="AT287" s="226" t="s">
        <v>134</v>
      </c>
      <c r="AU287" s="226" t="s">
        <v>80</v>
      </c>
      <c r="AV287" s="11" t="s">
        <v>80</v>
      </c>
      <c r="AW287" s="11" t="s">
        <v>32</v>
      </c>
      <c r="AX287" s="11" t="s">
        <v>70</v>
      </c>
      <c r="AY287" s="226" t="s">
        <v>123</v>
      </c>
    </row>
    <row r="288" s="1" customFormat="1" ht="16.5" customHeight="1">
      <c r="B288" s="35"/>
      <c r="C288" s="201" t="s">
        <v>447</v>
      </c>
      <c r="D288" s="201" t="s">
        <v>125</v>
      </c>
      <c r="E288" s="202" t="s">
        <v>448</v>
      </c>
      <c r="F288" s="203" t="s">
        <v>449</v>
      </c>
      <c r="G288" s="204" t="s">
        <v>216</v>
      </c>
      <c r="H288" s="205">
        <v>50.204000000000001</v>
      </c>
      <c r="I288" s="206"/>
      <c r="J288" s="207">
        <f>ROUND(I288*H288,2)</f>
        <v>0</v>
      </c>
      <c r="K288" s="203" t="s">
        <v>1</v>
      </c>
      <c r="L288" s="40"/>
      <c r="M288" s="208" t="s">
        <v>1</v>
      </c>
      <c r="N288" s="209" t="s">
        <v>41</v>
      </c>
      <c r="O288" s="76"/>
      <c r="P288" s="210">
        <f>O288*H288</f>
        <v>0</v>
      </c>
      <c r="Q288" s="210">
        <v>0</v>
      </c>
      <c r="R288" s="210">
        <f>Q288*H288</f>
        <v>0</v>
      </c>
      <c r="S288" s="210">
        <v>0</v>
      </c>
      <c r="T288" s="210">
        <f>S288*H288</f>
        <v>0</v>
      </c>
      <c r="U288" s="211" t="s">
        <v>1</v>
      </c>
      <c r="AR288" s="14" t="s">
        <v>130</v>
      </c>
      <c r="AT288" s="14" t="s">
        <v>125</v>
      </c>
      <c r="AU288" s="14" t="s">
        <v>80</v>
      </c>
      <c r="AY288" s="14" t="s">
        <v>123</v>
      </c>
      <c r="BE288" s="212">
        <f>IF(N288="základní",J288,0)</f>
        <v>0</v>
      </c>
      <c r="BF288" s="212">
        <f>IF(N288="snížená",J288,0)</f>
        <v>0</v>
      </c>
      <c r="BG288" s="212">
        <f>IF(N288="zákl. přenesená",J288,0)</f>
        <v>0</v>
      </c>
      <c r="BH288" s="212">
        <f>IF(N288="sníž. přenesená",J288,0)</f>
        <v>0</v>
      </c>
      <c r="BI288" s="212">
        <f>IF(N288="nulová",J288,0)</f>
        <v>0</v>
      </c>
      <c r="BJ288" s="14" t="s">
        <v>78</v>
      </c>
      <c r="BK288" s="212">
        <f>ROUND(I288*H288,2)</f>
        <v>0</v>
      </c>
      <c r="BL288" s="14" t="s">
        <v>130</v>
      </c>
      <c r="BM288" s="14" t="s">
        <v>450</v>
      </c>
    </row>
    <row r="289" s="1" customFormat="1">
      <c r="B289" s="35"/>
      <c r="C289" s="36"/>
      <c r="D289" s="213" t="s">
        <v>132</v>
      </c>
      <c r="E289" s="36"/>
      <c r="F289" s="214" t="s">
        <v>451</v>
      </c>
      <c r="G289" s="36"/>
      <c r="H289" s="36"/>
      <c r="I289" s="128"/>
      <c r="J289" s="36"/>
      <c r="K289" s="36"/>
      <c r="L289" s="40"/>
      <c r="M289" s="215"/>
      <c r="N289" s="76"/>
      <c r="O289" s="76"/>
      <c r="P289" s="76"/>
      <c r="Q289" s="76"/>
      <c r="R289" s="76"/>
      <c r="S289" s="76"/>
      <c r="T289" s="76"/>
      <c r="U289" s="77"/>
      <c r="AT289" s="14" t="s">
        <v>132</v>
      </c>
      <c r="AU289" s="14" t="s">
        <v>80</v>
      </c>
    </row>
    <row r="290" s="11" customFormat="1">
      <c r="B290" s="216"/>
      <c r="C290" s="217"/>
      <c r="D290" s="213" t="s">
        <v>134</v>
      </c>
      <c r="E290" s="218" t="s">
        <v>1</v>
      </c>
      <c r="F290" s="219" t="s">
        <v>452</v>
      </c>
      <c r="G290" s="217"/>
      <c r="H290" s="220">
        <v>42.636000000000003</v>
      </c>
      <c r="I290" s="221"/>
      <c r="J290" s="217"/>
      <c r="K290" s="217"/>
      <c r="L290" s="222"/>
      <c r="M290" s="223"/>
      <c r="N290" s="224"/>
      <c r="O290" s="224"/>
      <c r="P290" s="224"/>
      <c r="Q290" s="224"/>
      <c r="R290" s="224"/>
      <c r="S290" s="224"/>
      <c r="T290" s="224"/>
      <c r="U290" s="225"/>
      <c r="AT290" s="226" t="s">
        <v>134</v>
      </c>
      <c r="AU290" s="226" t="s">
        <v>80</v>
      </c>
      <c r="AV290" s="11" t="s">
        <v>80</v>
      </c>
      <c r="AW290" s="11" t="s">
        <v>32</v>
      </c>
      <c r="AX290" s="11" t="s">
        <v>70</v>
      </c>
      <c r="AY290" s="226" t="s">
        <v>123</v>
      </c>
    </row>
    <row r="291" s="11" customFormat="1">
      <c r="B291" s="216"/>
      <c r="C291" s="217"/>
      <c r="D291" s="213" t="s">
        <v>134</v>
      </c>
      <c r="E291" s="218" t="s">
        <v>1</v>
      </c>
      <c r="F291" s="219" t="s">
        <v>453</v>
      </c>
      <c r="G291" s="217"/>
      <c r="H291" s="220">
        <v>0.16800000000000001</v>
      </c>
      <c r="I291" s="221"/>
      <c r="J291" s="217"/>
      <c r="K291" s="217"/>
      <c r="L291" s="222"/>
      <c r="M291" s="223"/>
      <c r="N291" s="224"/>
      <c r="O291" s="224"/>
      <c r="P291" s="224"/>
      <c r="Q291" s="224"/>
      <c r="R291" s="224"/>
      <c r="S291" s="224"/>
      <c r="T291" s="224"/>
      <c r="U291" s="225"/>
      <c r="AT291" s="226" t="s">
        <v>134</v>
      </c>
      <c r="AU291" s="226" t="s">
        <v>80</v>
      </c>
      <c r="AV291" s="11" t="s">
        <v>80</v>
      </c>
      <c r="AW291" s="11" t="s">
        <v>32</v>
      </c>
      <c r="AX291" s="11" t="s">
        <v>70</v>
      </c>
      <c r="AY291" s="226" t="s">
        <v>123</v>
      </c>
    </row>
    <row r="292" s="11" customFormat="1">
      <c r="B292" s="216"/>
      <c r="C292" s="217"/>
      <c r="D292" s="213" t="s">
        <v>134</v>
      </c>
      <c r="E292" s="218" t="s">
        <v>1</v>
      </c>
      <c r="F292" s="219" t="s">
        <v>454</v>
      </c>
      <c r="G292" s="217"/>
      <c r="H292" s="220">
        <v>6.1500000000000004</v>
      </c>
      <c r="I292" s="221"/>
      <c r="J292" s="217"/>
      <c r="K292" s="217"/>
      <c r="L292" s="222"/>
      <c r="M292" s="223"/>
      <c r="N292" s="224"/>
      <c r="O292" s="224"/>
      <c r="P292" s="224"/>
      <c r="Q292" s="224"/>
      <c r="R292" s="224"/>
      <c r="S292" s="224"/>
      <c r="T292" s="224"/>
      <c r="U292" s="225"/>
      <c r="AT292" s="226" t="s">
        <v>134</v>
      </c>
      <c r="AU292" s="226" t="s">
        <v>80</v>
      </c>
      <c r="AV292" s="11" t="s">
        <v>80</v>
      </c>
      <c r="AW292" s="11" t="s">
        <v>32</v>
      </c>
      <c r="AX292" s="11" t="s">
        <v>70</v>
      </c>
      <c r="AY292" s="226" t="s">
        <v>123</v>
      </c>
    </row>
    <row r="293" s="11" customFormat="1">
      <c r="B293" s="216"/>
      <c r="C293" s="217"/>
      <c r="D293" s="213" t="s">
        <v>134</v>
      </c>
      <c r="E293" s="218" t="s">
        <v>1</v>
      </c>
      <c r="F293" s="219" t="s">
        <v>455</v>
      </c>
      <c r="G293" s="217"/>
      <c r="H293" s="220">
        <v>1.25</v>
      </c>
      <c r="I293" s="221"/>
      <c r="J293" s="217"/>
      <c r="K293" s="217"/>
      <c r="L293" s="222"/>
      <c r="M293" s="223"/>
      <c r="N293" s="224"/>
      <c r="O293" s="224"/>
      <c r="P293" s="224"/>
      <c r="Q293" s="224"/>
      <c r="R293" s="224"/>
      <c r="S293" s="224"/>
      <c r="T293" s="224"/>
      <c r="U293" s="225"/>
      <c r="AT293" s="226" t="s">
        <v>134</v>
      </c>
      <c r="AU293" s="226" t="s">
        <v>80</v>
      </c>
      <c r="AV293" s="11" t="s">
        <v>80</v>
      </c>
      <c r="AW293" s="11" t="s">
        <v>32</v>
      </c>
      <c r="AX293" s="11" t="s">
        <v>70</v>
      </c>
      <c r="AY293" s="226" t="s">
        <v>123</v>
      </c>
    </row>
    <row r="294" s="1" customFormat="1" ht="16.5" customHeight="1">
      <c r="B294" s="35"/>
      <c r="C294" s="201" t="s">
        <v>456</v>
      </c>
      <c r="D294" s="201" t="s">
        <v>125</v>
      </c>
      <c r="E294" s="202" t="s">
        <v>457</v>
      </c>
      <c r="F294" s="203" t="s">
        <v>458</v>
      </c>
      <c r="G294" s="204" t="s">
        <v>216</v>
      </c>
      <c r="H294" s="205">
        <v>254.14400000000001</v>
      </c>
      <c r="I294" s="206"/>
      <c r="J294" s="207">
        <f>ROUND(I294*H294,2)</f>
        <v>0</v>
      </c>
      <c r="K294" s="203" t="s">
        <v>129</v>
      </c>
      <c r="L294" s="40"/>
      <c r="M294" s="208" t="s">
        <v>1</v>
      </c>
      <c r="N294" s="209" t="s">
        <v>41</v>
      </c>
      <c r="O294" s="76"/>
      <c r="P294" s="210">
        <f>O294*H294</f>
        <v>0</v>
      </c>
      <c r="Q294" s="210">
        <v>0</v>
      </c>
      <c r="R294" s="210">
        <f>Q294*H294</f>
        <v>0</v>
      </c>
      <c r="S294" s="210">
        <v>0</v>
      </c>
      <c r="T294" s="210">
        <f>S294*H294</f>
        <v>0</v>
      </c>
      <c r="U294" s="211" t="s">
        <v>1</v>
      </c>
      <c r="AR294" s="14" t="s">
        <v>130</v>
      </c>
      <c r="AT294" s="14" t="s">
        <v>125</v>
      </c>
      <c r="AU294" s="14" t="s">
        <v>80</v>
      </c>
      <c r="AY294" s="14" t="s">
        <v>123</v>
      </c>
      <c r="BE294" s="212">
        <f>IF(N294="základní",J294,0)</f>
        <v>0</v>
      </c>
      <c r="BF294" s="212">
        <f>IF(N294="snížená",J294,0)</f>
        <v>0</v>
      </c>
      <c r="BG294" s="212">
        <f>IF(N294="zákl. přenesená",J294,0)</f>
        <v>0</v>
      </c>
      <c r="BH294" s="212">
        <f>IF(N294="sníž. přenesená",J294,0)</f>
        <v>0</v>
      </c>
      <c r="BI294" s="212">
        <f>IF(N294="nulová",J294,0)</f>
        <v>0</v>
      </c>
      <c r="BJ294" s="14" t="s">
        <v>78</v>
      </c>
      <c r="BK294" s="212">
        <f>ROUND(I294*H294,2)</f>
        <v>0</v>
      </c>
      <c r="BL294" s="14" t="s">
        <v>130</v>
      </c>
      <c r="BM294" s="14" t="s">
        <v>459</v>
      </c>
    </row>
    <row r="295" s="1" customFormat="1">
      <c r="B295" s="35"/>
      <c r="C295" s="36"/>
      <c r="D295" s="213" t="s">
        <v>132</v>
      </c>
      <c r="E295" s="36"/>
      <c r="F295" s="214" t="s">
        <v>460</v>
      </c>
      <c r="G295" s="36"/>
      <c r="H295" s="36"/>
      <c r="I295" s="128"/>
      <c r="J295" s="36"/>
      <c r="K295" s="36"/>
      <c r="L295" s="40"/>
      <c r="M295" s="215"/>
      <c r="N295" s="76"/>
      <c r="O295" s="76"/>
      <c r="P295" s="76"/>
      <c r="Q295" s="76"/>
      <c r="R295" s="76"/>
      <c r="S295" s="76"/>
      <c r="T295" s="76"/>
      <c r="U295" s="77"/>
      <c r="AT295" s="14" t="s">
        <v>132</v>
      </c>
      <c r="AU295" s="14" t="s">
        <v>80</v>
      </c>
    </row>
    <row r="296" s="11" customFormat="1">
      <c r="B296" s="216"/>
      <c r="C296" s="217"/>
      <c r="D296" s="213" t="s">
        <v>134</v>
      </c>
      <c r="E296" s="218" t="s">
        <v>1</v>
      </c>
      <c r="F296" s="219" t="s">
        <v>438</v>
      </c>
      <c r="G296" s="217"/>
      <c r="H296" s="220">
        <v>254.14400000000001</v>
      </c>
      <c r="I296" s="221"/>
      <c r="J296" s="217"/>
      <c r="K296" s="217"/>
      <c r="L296" s="222"/>
      <c r="M296" s="223"/>
      <c r="N296" s="224"/>
      <c r="O296" s="224"/>
      <c r="P296" s="224"/>
      <c r="Q296" s="224"/>
      <c r="R296" s="224"/>
      <c r="S296" s="224"/>
      <c r="T296" s="224"/>
      <c r="U296" s="225"/>
      <c r="AT296" s="226" t="s">
        <v>134</v>
      </c>
      <c r="AU296" s="226" t="s">
        <v>80</v>
      </c>
      <c r="AV296" s="11" t="s">
        <v>80</v>
      </c>
      <c r="AW296" s="11" t="s">
        <v>32</v>
      </c>
      <c r="AX296" s="11" t="s">
        <v>70</v>
      </c>
      <c r="AY296" s="226" t="s">
        <v>123</v>
      </c>
    </row>
    <row r="297" s="1" customFormat="1" ht="16.5" customHeight="1">
      <c r="B297" s="35"/>
      <c r="C297" s="201" t="s">
        <v>461</v>
      </c>
      <c r="D297" s="201" t="s">
        <v>125</v>
      </c>
      <c r="E297" s="202" t="s">
        <v>462</v>
      </c>
      <c r="F297" s="203" t="s">
        <v>463</v>
      </c>
      <c r="G297" s="204" t="s">
        <v>216</v>
      </c>
      <c r="H297" s="205">
        <v>6.3179999999999996</v>
      </c>
      <c r="I297" s="206"/>
      <c r="J297" s="207">
        <f>ROUND(I297*H297,2)</f>
        <v>0</v>
      </c>
      <c r="K297" s="203" t="s">
        <v>129</v>
      </c>
      <c r="L297" s="40"/>
      <c r="M297" s="208" t="s">
        <v>1</v>
      </c>
      <c r="N297" s="209" t="s">
        <v>41</v>
      </c>
      <c r="O297" s="76"/>
      <c r="P297" s="210">
        <f>O297*H297</f>
        <v>0</v>
      </c>
      <c r="Q297" s="210">
        <v>0</v>
      </c>
      <c r="R297" s="210">
        <f>Q297*H297</f>
        <v>0</v>
      </c>
      <c r="S297" s="210">
        <v>0</v>
      </c>
      <c r="T297" s="210">
        <f>S297*H297</f>
        <v>0</v>
      </c>
      <c r="U297" s="211" t="s">
        <v>1</v>
      </c>
      <c r="AR297" s="14" t="s">
        <v>130</v>
      </c>
      <c r="AT297" s="14" t="s">
        <v>125</v>
      </c>
      <c r="AU297" s="14" t="s">
        <v>80</v>
      </c>
      <c r="AY297" s="14" t="s">
        <v>123</v>
      </c>
      <c r="BE297" s="212">
        <f>IF(N297="základní",J297,0)</f>
        <v>0</v>
      </c>
      <c r="BF297" s="212">
        <f>IF(N297="snížená",J297,0)</f>
        <v>0</v>
      </c>
      <c r="BG297" s="212">
        <f>IF(N297="zákl. přenesená",J297,0)</f>
        <v>0</v>
      </c>
      <c r="BH297" s="212">
        <f>IF(N297="sníž. přenesená",J297,0)</f>
        <v>0</v>
      </c>
      <c r="BI297" s="212">
        <f>IF(N297="nulová",J297,0)</f>
        <v>0</v>
      </c>
      <c r="BJ297" s="14" t="s">
        <v>78</v>
      </c>
      <c r="BK297" s="212">
        <f>ROUND(I297*H297,2)</f>
        <v>0</v>
      </c>
      <c r="BL297" s="14" t="s">
        <v>130</v>
      </c>
      <c r="BM297" s="14" t="s">
        <v>464</v>
      </c>
    </row>
    <row r="298" s="1" customFormat="1">
      <c r="B298" s="35"/>
      <c r="C298" s="36"/>
      <c r="D298" s="213" t="s">
        <v>132</v>
      </c>
      <c r="E298" s="36"/>
      <c r="F298" s="214" t="s">
        <v>465</v>
      </c>
      <c r="G298" s="36"/>
      <c r="H298" s="36"/>
      <c r="I298" s="128"/>
      <c r="J298" s="36"/>
      <c r="K298" s="36"/>
      <c r="L298" s="40"/>
      <c r="M298" s="215"/>
      <c r="N298" s="76"/>
      <c r="O298" s="76"/>
      <c r="P298" s="76"/>
      <c r="Q298" s="76"/>
      <c r="R298" s="76"/>
      <c r="S298" s="76"/>
      <c r="T298" s="76"/>
      <c r="U298" s="77"/>
      <c r="AT298" s="14" t="s">
        <v>132</v>
      </c>
      <c r="AU298" s="14" t="s">
        <v>80</v>
      </c>
    </row>
    <row r="299" s="11" customFormat="1">
      <c r="B299" s="216"/>
      <c r="C299" s="217"/>
      <c r="D299" s="213" t="s">
        <v>134</v>
      </c>
      <c r="E299" s="218" t="s">
        <v>1</v>
      </c>
      <c r="F299" s="219" t="s">
        <v>453</v>
      </c>
      <c r="G299" s="217"/>
      <c r="H299" s="220">
        <v>0.16800000000000001</v>
      </c>
      <c r="I299" s="221"/>
      <c r="J299" s="217"/>
      <c r="K299" s="217"/>
      <c r="L299" s="222"/>
      <c r="M299" s="223"/>
      <c r="N299" s="224"/>
      <c r="O299" s="224"/>
      <c r="P299" s="224"/>
      <c r="Q299" s="224"/>
      <c r="R299" s="224"/>
      <c r="S299" s="224"/>
      <c r="T299" s="224"/>
      <c r="U299" s="225"/>
      <c r="AT299" s="226" t="s">
        <v>134</v>
      </c>
      <c r="AU299" s="226" t="s">
        <v>80</v>
      </c>
      <c r="AV299" s="11" t="s">
        <v>80</v>
      </c>
      <c r="AW299" s="11" t="s">
        <v>32</v>
      </c>
      <c r="AX299" s="11" t="s">
        <v>70</v>
      </c>
      <c r="AY299" s="226" t="s">
        <v>123</v>
      </c>
    </row>
    <row r="300" s="11" customFormat="1">
      <c r="B300" s="216"/>
      <c r="C300" s="217"/>
      <c r="D300" s="213" t="s">
        <v>134</v>
      </c>
      <c r="E300" s="218" t="s">
        <v>1</v>
      </c>
      <c r="F300" s="219" t="s">
        <v>454</v>
      </c>
      <c r="G300" s="217"/>
      <c r="H300" s="220">
        <v>6.1500000000000004</v>
      </c>
      <c r="I300" s="221"/>
      <c r="J300" s="217"/>
      <c r="K300" s="217"/>
      <c r="L300" s="222"/>
      <c r="M300" s="223"/>
      <c r="N300" s="224"/>
      <c r="O300" s="224"/>
      <c r="P300" s="224"/>
      <c r="Q300" s="224"/>
      <c r="R300" s="224"/>
      <c r="S300" s="224"/>
      <c r="T300" s="224"/>
      <c r="U300" s="225"/>
      <c r="AT300" s="226" t="s">
        <v>134</v>
      </c>
      <c r="AU300" s="226" t="s">
        <v>80</v>
      </c>
      <c r="AV300" s="11" t="s">
        <v>80</v>
      </c>
      <c r="AW300" s="11" t="s">
        <v>32</v>
      </c>
      <c r="AX300" s="11" t="s">
        <v>70</v>
      </c>
      <c r="AY300" s="226" t="s">
        <v>123</v>
      </c>
    </row>
    <row r="301" s="1" customFormat="1" ht="16.5" customHeight="1">
      <c r="B301" s="35"/>
      <c r="C301" s="201" t="s">
        <v>466</v>
      </c>
      <c r="D301" s="201" t="s">
        <v>125</v>
      </c>
      <c r="E301" s="202" t="s">
        <v>467</v>
      </c>
      <c r="F301" s="203" t="s">
        <v>468</v>
      </c>
      <c r="G301" s="204" t="s">
        <v>216</v>
      </c>
      <c r="H301" s="205">
        <v>1.25</v>
      </c>
      <c r="I301" s="206"/>
      <c r="J301" s="207">
        <f>ROUND(I301*H301,2)</f>
        <v>0</v>
      </c>
      <c r="K301" s="203" t="s">
        <v>129</v>
      </c>
      <c r="L301" s="40"/>
      <c r="M301" s="208" t="s">
        <v>1</v>
      </c>
      <c r="N301" s="209" t="s">
        <v>41</v>
      </c>
      <c r="O301" s="76"/>
      <c r="P301" s="210">
        <f>O301*H301</f>
        <v>0</v>
      </c>
      <c r="Q301" s="210">
        <v>0</v>
      </c>
      <c r="R301" s="210">
        <f>Q301*H301</f>
        <v>0</v>
      </c>
      <c r="S301" s="210">
        <v>0</v>
      </c>
      <c r="T301" s="210">
        <f>S301*H301</f>
        <v>0</v>
      </c>
      <c r="U301" s="211" t="s">
        <v>1</v>
      </c>
      <c r="AR301" s="14" t="s">
        <v>130</v>
      </c>
      <c r="AT301" s="14" t="s">
        <v>125</v>
      </c>
      <c r="AU301" s="14" t="s">
        <v>80</v>
      </c>
      <c r="AY301" s="14" t="s">
        <v>123</v>
      </c>
      <c r="BE301" s="212">
        <f>IF(N301="základní",J301,0)</f>
        <v>0</v>
      </c>
      <c r="BF301" s="212">
        <f>IF(N301="snížená",J301,0)</f>
        <v>0</v>
      </c>
      <c r="BG301" s="212">
        <f>IF(N301="zákl. přenesená",J301,0)</f>
        <v>0</v>
      </c>
      <c r="BH301" s="212">
        <f>IF(N301="sníž. přenesená",J301,0)</f>
        <v>0</v>
      </c>
      <c r="BI301" s="212">
        <f>IF(N301="nulová",J301,0)</f>
        <v>0</v>
      </c>
      <c r="BJ301" s="14" t="s">
        <v>78</v>
      </c>
      <c r="BK301" s="212">
        <f>ROUND(I301*H301,2)</f>
        <v>0</v>
      </c>
      <c r="BL301" s="14" t="s">
        <v>130</v>
      </c>
      <c r="BM301" s="14" t="s">
        <v>469</v>
      </c>
    </row>
    <row r="302" s="1" customFormat="1">
      <c r="B302" s="35"/>
      <c r="C302" s="36"/>
      <c r="D302" s="213" t="s">
        <v>132</v>
      </c>
      <c r="E302" s="36"/>
      <c r="F302" s="214" t="s">
        <v>470</v>
      </c>
      <c r="G302" s="36"/>
      <c r="H302" s="36"/>
      <c r="I302" s="128"/>
      <c r="J302" s="36"/>
      <c r="K302" s="36"/>
      <c r="L302" s="40"/>
      <c r="M302" s="215"/>
      <c r="N302" s="76"/>
      <c r="O302" s="76"/>
      <c r="P302" s="76"/>
      <c r="Q302" s="76"/>
      <c r="R302" s="76"/>
      <c r="S302" s="76"/>
      <c r="T302" s="76"/>
      <c r="U302" s="77"/>
      <c r="AT302" s="14" t="s">
        <v>132</v>
      </c>
      <c r="AU302" s="14" t="s">
        <v>80</v>
      </c>
    </row>
    <row r="303" s="11" customFormat="1">
      <c r="B303" s="216"/>
      <c r="C303" s="217"/>
      <c r="D303" s="213" t="s">
        <v>134</v>
      </c>
      <c r="E303" s="218" t="s">
        <v>1</v>
      </c>
      <c r="F303" s="219" t="s">
        <v>455</v>
      </c>
      <c r="G303" s="217"/>
      <c r="H303" s="220">
        <v>1.25</v>
      </c>
      <c r="I303" s="221"/>
      <c r="J303" s="217"/>
      <c r="K303" s="217"/>
      <c r="L303" s="222"/>
      <c r="M303" s="223"/>
      <c r="N303" s="224"/>
      <c r="O303" s="224"/>
      <c r="P303" s="224"/>
      <c r="Q303" s="224"/>
      <c r="R303" s="224"/>
      <c r="S303" s="224"/>
      <c r="T303" s="224"/>
      <c r="U303" s="225"/>
      <c r="AT303" s="226" t="s">
        <v>134</v>
      </c>
      <c r="AU303" s="226" t="s">
        <v>80</v>
      </c>
      <c r="AV303" s="11" t="s">
        <v>80</v>
      </c>
      <c r="AW303" s="11" t="s">
        <v>32</v>
      </c>
      <c r="AX303" s="11" t="s">
        <v>70</v>
      </c>
      <c r="AY303" s="226" t="s">
        <v>123</v>
      </c>
    </row>
    <row r="304" s="1" customFormat="1" ht="16.5" customHeight="1">
      <c r="B304" s="35"/>
      <c r="C304" s="201" t="s">
        <v>471</v>
      </c>
      <c r="D304" s="201" t="s">
        <v>125</v>
      </c>
      <c r="E304" s="202" t="s">
        <v>472</v>
      </c>
      <c r="F304" s="203" t="s">
        <v>473</v>
      </c>
      <c r="G304" s="204" t="s">
        <v>216</v>
      </c>
      <c r="H304" s="205">
        <v>174.94999999999999</v>
      </c>
      <c r="I304" s="206"/>
      <c r="J304" s="207">
        <f>ROUND(I304*H304,2)</f>
        <v>0</v>
      </c>
      <c r="K304" s="203" t="s">
        <v>129</v>
      </c>
      <c r="L304" s="40"/>
      <c r="M304" s="208" t="s">
        <v>1</v>
      </c>
      <c r="N304" s="209" t="s">
        <v>41</v>
      </c>
      <c r="O304" s="76"/>
      <c r="P304" s="210">
        <f>O304*H304</f>
        <v>0</v>
      </c>
      <c r="Q304" s="210">
        <v>0</v>
      </c>
      <c r="R304" s="210">
        <f>Q304*H304</f>
        <v>0</v>
      </c>
      <c r="S304" s="210">
        <v>0</v>
      </c>
      <c r="T304" s="210">
        <f>S304*H304</f>
        <v>0</v>
      </c>
      <c r="U304" s="211" t="s">
        <v>1</v>
      </c>
      <c r="AR304" s="14" t="s">
        <v>130</v>
      </c>
      <c r="AT304" s="14" t="s">
        <v>125</v>
      </c>
      <c r="AU304" s="14" t="s">
        <v>80</v>
      </c>
      <c r="AY304" s="14" t="s">
        <v>123</v>
      </c>
      <c r="BE304" s="212">
        <f>IF(N304="základní",J304,0)</f>
        <v>0</v>
      </c>
      <c r="BF304" s="212">
        <f>IF(N304="snížená",J304,0)</f>
        <v>0</v>
      </c>
      <c r="BG304" s="212">
        <f>IF(N304="zákl. přenesená",J304,0)</f>
        <v>0</v>
      </c>
      <c r="BH304" s="212">
        <f>IF(N304="sníž. přenesená",J304,0)</f>
        <v>0</v>
      </c>
      <c r="BI304" s="212">
        <f>IF(N304="nulová",J304,0)</f>
        <v>0</v>
      </c>
      <c r="BJ304" s="14" t="s">
        <v>78</v>
      </c>
      <c r="BK304" s="212">
        <f>ROUND(I304*H304,2)</f>
        <v>0</v>
      </c>
      <c r="BL304" s="14" t="s">
        <v>130</v>
      </c>
      <c r="BM304" s="14" t="s">
        <v>474</v>
      </c>
    </row>
    <row r="305" s="1" customFormat="1">
      <c r="B305" s="35"/>
      <c r="C305" s="36"/>
      <c r="D305" s="213" t="s">
        <v>132</v>
      </c>
      <c r="E305" s="36"/>
      <c r="F305" s="214" t="s">
        <v>475</v>
      </c>
      <c r="G305" s="36"/>
      <c r="H305" s="36"/>
      <c r="I305" s="128"/>
      <c r="J305" s="36"/>
      <c r="K305" s="36"/>
      <c r="L305" s="40"/>
      <c r="M305" s="215"/>
      <c r="N305" s="76"/>
      <c r="O305" s="76"/>
      <c r="P305" s="76"/>
      <c r="Q305" s="76"/>
      <c r="R305" s="76"/>
      <c r="S305" s="76"/>
      <c r="T305" s="76"/>
      <c r="U305" s="77"/>
      <c r="AT305" s="14" t="s">
        <v>132</v>
      </c>
      <c r="AU305" s="14" t="s">
        <v>80</v>
      </c>
    </row>
    <row r="306" s="11" customFormat="1">
      <c r="B306" s="216"/>
      <c r="C306" s="217"/>
      <c r="D306" s="213" t="s">
        <v>134</v>
      </c>
      <c r="E306" s="218" t="s">
        <v>1</v>
      </c>
      <c r="F306" s="219" t="s">
        <v>452</v>
      </c>
      <c r="G306" s="217"/>
      <c r="H306" s="220">
        <v>42.636000000000003</v>
      </c>
      <c r="I306" s="221"/>
      <c r="J306" s="217"/>
      <c r="K306" s="217"/>
      <c r="L306" s="222"/>
      <c r="M306" s="223"/>
      <c r="N306" s="224"/>
      <c r="O306" s="224"/>
      <c r="P306" s="224"/>
      <c r="Q306" s="224"/>
      <c r="R306" s="224"/>
      <c r="S306" s="224"/>
      <c r="T306" s="224"/>
      <c r="U306" s="225"/>
      <c r="AT306" s="226" t="s">
        <v>134</v>
      </c>
      <c r="AU306" s="226" t="s">
        <v>80</v>
      </c>
      <c r="AV306" s="11" t="s">
        <v>80</v>
      </c>
      <c r="AW306" s="11" t="s">
        <v>32</v>
      </c>
      <c r="AX306" s="11" t="s">
        <v>70</v>
      </c>
      <c r="AY306" s="226" t="s">
        <v>123</v>
      </c>
    </row>
    <row r="307" s="11" customFormat="1">
      <c r="B307" s="216"/>
      <c r="C307" s="217"/>
      <c r="D307" s="213" t="s">
        <v>134</v>
      </c>
      <c r="E307" s="218" t="s">
        <v>1</v>
      </c>
      <c r="F307" s="219" t="s">
        <v>445</v>
      </c>
      <c r="G307" s="217"/>
      <c r="H307" s="220">
        <v>132.31399999999999</v>
      </c>
      <c r="I307" s="221"/>
      <c r="J307" s="217"/>
      <c r="K307" s="217"/>
      <c r="L307" s="222"/>
      <c r="M307" s="223"/>
      <c r="N307" s="224"/>
      <c r="O307" s="224"/>
      <c r="P307" s="224"/>
      <c r="Q307" s="224"/>
      <c r="R307" s="224"/>
      <c r="S307" s="224"/>
      <c r="T307" s="224"/>
      <c r="U307" s="225"/>
      <c r="AT307" s="226" t="s">
        <v>134</v>
      </c>
      <c r="AU307" s="226" t="s">
        <v>80</v>
      </c>
      <c r="AV307" s="11" t="s">
        <v>80</v>
      </c>
      <c r="AW307" s="11" t="s">
        <v>32</v>
      </c>
      <c r="AX307" s="11" t="s">
        <v>70</v>
      </c>
      <c r="AY307" s="226" t="s">
        <v>123</v>
      </c>
    </row>
    <row r="308" s="1" customFormat="1" ht="16.5" customHeight="1">
      <c r="B308" s="35"/>
      <c r="C308" s="201" t="s">
        <v>476</v>
      </c>
      <c r="D308" s="201" t="s">
        <v>125</v>
      </c>
      <c r="E308" s="202" t="s">
        <v>477</v>
      </c>
      <c r="F308" s="203" t="s">
        <v>478</v>
      </c>
      <c r="G308" s="204" t="s">
        <v>216</v>
      </c>
      <c r="H308" s="205">
        <v>73.936999999999998</v>
      </c>
      <c r="I308" s="206"/>
      <c r="J308" s="207">
        <f>ROUND(I308*H308,2)</f>
        <v>0</v>
      </c>
      <c r="K308" s="203" t="s">
        <v>129</v>
      </c>
      <c r="L308" s="40"/>
      <c r="M308" s="208" t="s">
        <v>1</v>
      </c>
      <c r="N308" s="209" t="s">
        <v>41</v>
      </c>
      <c r="O308" s="76"/>
      <c r="P308" s="210">
        <f>O308*H308</f>
        <v>0</v>
      </c>
      <c r="Q308" s="210">
        <v>0</v>
      </c>
      <c r="R308" s="210">
        <f>Q308*H308</f>
        <v>0</v>
      </c>
      <c r="S308" s="210">
        <v>0</v>
      </c>
      <c r="T308" s="210">
        <f>S308*H308</f>
        <v>0</v>
      </c>
      <c r="U308" s="211" t="s">
        <v>1</v>
      </c>
      <c r="AR308" s="14" t="s">
        <v>130</v>
      </c>
      <c r="AT308" s="14" t="s">
        <v>125</v>
      </c>
      <c r="AU308" s="14" t="s">
        <v>80</v>
      </c>
      <c r="AY308" s="14" t="s">
        <v>123</v>
      </c>
      <c r="BE308" s="212">
        <f>IF(N308="základní",J308,0)</f>
        <v>0</v>
      </c>
      <c r="BF308" s="212">
        <f>IF(N308="snížená",J308,0)</f>
        <v>0</v>
      </c>
      <c r="BG308" s="212">
        <f>IF(N308="zákl. přenesená",J308,0)</f>
        <v>0</v>
      </c>
      <c r="BH308" s="212">
        <f>IF(N308="sníž. přenesená",J308,0)</f>
        <v>0</v>
      </c>
      <c r="BI308" s="212">
        <f>IF(N308="nulová",J308,0)</f>
        <v>0</v>
      </c>
      <c r="BJ308" s="14" t="s">
        <v>78</v>
      </c>
      <c r="BK308" s="212">
        <f>ROUND(I308*H308,2)</f>
        <v>0</v>
      </c>
      <c r="BL308" s="14" t="s">
        <v>130</v>
      </c>
      <c r="BM308" s="14" t="s">
        <v>479</v>
      </c>
    </row>
    <row r="309" s="1" customFormat="1">
      <c r="B309" s="35"/>
      <c r="C309" s="36"/>
      <c r="D309" s="213" t="s">
        <v>132</v>
      </c>
      <c r="E309" s="36"/>
      <c r="F309" s="214" t="s">
        <v>218</v>
      </c>
      <c r="G309" s="36"/>
      <c r="H309" s="36"/>
      <c r="I309" s="128"/>
      <c r="J309" s="36"/>
      <c r="K309" s="36"/>
      <c r="L309" s="40"/>
      <c r="M309" s="215"/>
      <c r="N309" s="76"/>
      <c r="O309" s="76"/>
      <c r="P309" s="76"/>
      <c r="Q309" s="76"/>
      <c r="R309" s="76"/>
      <c r="S309" s="76"/>
      <c r="T309" s="76"/>
      <c r="U309" s="77"/>
      <c r="AT309" s="14" t="s">
        <v>132</v>
      </c>
      <c r="AU309" s="14" t="s">
        <v>80</v>
      </c>
    </row>
    <row r="310" s="11" customFormat="1">
      <c r="B310" s="216"/>
      <c r="C310" s="217"/>
      <c r="D310" s="213" t="s">
        <v>134</v>
      </c>
      <c r="E310" s="218" t="s">
        <v>1</v>
      </c>
      <c r="F310" s="219" t="s">
        <v>444</v>
      </c>
      <c r="G310" s="217"/>
      <c r="H310" s="220">
        <v>59.136000000000003</v>
      </c>
      <c r="I310" s="221"/>
      <c r="J310" s="217"/>
      <c r="K310" s="217"/>
      <c r="L310" s="222"/>
      <c r="M310" s="223"/>
      <c r="N310" s="224"/>
      <c r="O310" s="224"/>
      <c r="P310" s="224"/>
      <c r="Q310" s="224"/>
      <c r="R310" s="224"/>
      <c r="S310" s="224"/>
      <c r="T310" s="224"/>
      <c r="U310" s="225"/>
      <c r="AT310" s="226" t="s">
        <v>134</v>
      </c>
      <c r="AU310" s="226" t="s">
        <v>80</v>
      </c>
      <c r="AV310" s="11" t="s">
        <v>80</v>
      </c>
      <c r="AW310" s="11" t="s">
        <v>32</v>
      </c>
      <c r="AX310" s="11" t="s">
        <v>70</v>
      </c>
      <c r="AY310" s="226" t="s">
        <v>123</v>
      </c>
    </row>
    <row r="311" s="11" customFormat="1">
      <c r="B311" s="216"/>
      <c r="C311" s="217"/>
      <c r="D311" s="213" t="s">
        <v>134</v>
      </c>
      <c r="E311" s="218" t="s">
        <v>1</v>
      </c>
      <c r="F311" s="219" t="s">
        <v>446</v>
      </c>
      <c r="G311" s="217"/>
      <c r="H311" s="220">
        <v>14.801</v>
      </c>
      <c r="I311" s="221"/>
      <c r="J311" s="217"/>
      <c r="K311" s="217"/>
      <c r="L311" s="222"/>
      <c r="M311" s="223"/>
      <c r="N311" s="224"/>
      <c r="O311" s="224"/>
      <c r="P311" s="224"/>
      <c r="Q311" s="224"/>
      <c r="R311" s="224"/>
      <c r="S311" s="224"/>
      <c r="T311" s="224"/>
      <c r="U311" s="225"/>
      <c r="AT311" s="226" t="s">
        <v>134</v>
      </c>
      <c r="AU311" s="226" t="s">
        <v>80</v>
      </c>
      <c r="AV311" s="11" t="s">
        <v>80</v>
      </c>
      <c r="AW311" s="11" t="s">
        <v>32</v>
      </c>
      <c r="AX311" s="11" t="s">
        <v>70</v>
      </c>
      <c r="AY311" s="226" t="s">
        <v>123</v>
      </c>
    </row>
    <row r="312" s="10" customFormat="1" ht="22.8" customHeight="1">
      <c r="B312" s="185"/>
      <c r="C312" s="186"/>
      <c r="D312" s="187" t="s">
        <v>69</v>
      </c>
      <c r="E312" s="199" t="s">
        <v>480</v>
      </c>
      <c r="F312" s="199" t="s">
        <v>481</v>
      </c>
      <c r="G312" s="186"/>
      <c r="H312" s="186"/>
      <c r="I312" s="189"/>
      <c r="J312" s="200">
        <f>BK312</f>
        <v>0</v>
      </c>
      <c r="K312" s="186"/>
      <c r="L312" s="191"/>
      <c r="M312" s="192"/>
      <c r="N312" s="193"/>
      <c r="O312" s="193"/>
      <c r="P312" s="194">
        <f>SUM(P313:P316)</f>
        <v>0</v>
      </c>
      <c r="Q312" s="193"/>
      <c r="R312" s="194">
        <f>SUM(R313:R316)</f>
        <v>0</v>
      </c>
      <c r="S312" s="193"/>
      <c r="T312" s="194">
        <f>SUM(T313:T316)</f>
        <v>0</v>
      </c>
      <c r="U312" s="195"/>
      <c r="AR312" s="196" t="s">
        <v>78</v>
      </c>
      <c r="AT312" s="197" t="s">
        <v>69</v>
      </c>
      <c r="AU312" s="197" t="s">
        <v>78</v>
      </c>
      <c r="AY312" s="196" t="s">
        <v>123</v>
      </c>
      <c r="BK312" s="198">
        <f>SUM(BK313:BK316)</f>
        <v>0</v>
      </c>
    </row>
    <row r="313" s="1" customFormat="1" ht="16.5" customHeight="1">
      <c r="B313" s="35"/>
      <c r="C313" s="201" t="s">
        <v>482</v>
      </c>
      <c r="D313" s="201" t="s">
        <v>125</v>
      </c>
      <c r="E313" s="202" t="s">
        <v>483</v>
      </c>
      <c r="F313" s="203" t="s">
        <v>484</v>
      </c>
      <c r="G313" s="204" t="s">
        <v>216</v>
      </c>
      <c r="H313" s="205">
        <v>34.718000000000004</v>
      </c>
      <c r="I313" s="206"/>
      <c r="J313" s="207">
        <f>ROUND(I313*H313,2)</f>
        <v>0</v>
      </c>
      <c r="K313" s="203" t="s">
        <v>129</v>
      </c>
      <c r="L313" s="40"/>
      <c r="M313" s="208" t="s">
        <v>1</v>
      </c>
      <c r="N313" s="209" t="s">
        <v>41</v>
      </c>
      <c r="O313" s="76"/>
      <c r="P313" s="210">
        <f>O313*H313</f>
        <v>0</v>
      </c>
      <c r="Q313" s="210">
        <v>0</v>
      </c>
      <c r="R313" s="210">
        <f>Q313*H313</f>
        <v>0</v>
      </c>
      <c r="S313" s="210">
        <v>0</v>
      </c>
      <c r="T313" s="210">
        <f>S313*H313</f>
        <v>0</v>
      </c>
      <c r="U313" s="211" t="s">
        <v>1</v>
      </c>
      <c r="AR313" s="14" t="s">
        <v>130</v>
      </c>
      <c r="AT313" s="14" t="s">
        <v>125</v>
      </c>
      <c r="AU313" s="14" t="s">
        <v>80</v>
      </c>
      <c r="AY313" s="14" t="s">
        <v>123</v>
      </c>
      <c r="BE313" s="212">
        <f>IF(N313="základní",J313,0)</f>
        <v>0</v>
      </c>
      <c r="BF313" s="212">
        <f>IF(N313="snížená",J313,0)</f>
        <v>0</v>
      </c>
      <c r="BG313" s="212">
        <f>IF(N313="zákl. přenesená",J313,0)</f>
        <v>0</v>
      </c>
      <c r="BH313" s="212">
        <f>IF(N313="sníž. přenesená",J313,0)</f>
        <v>0</v>
      </c>
      <c r="BI313" s="212">
        <f>IF(N313="nulová",J313,0)</f>
        <v>0</v>
      </c>
      <c r="BJ313" s="14" t="s">
        <v>78</v>
      </c>
      <c r="BK313" s="212">
        <f>ROUND(I313*H313,2)</f>
        <v>0</v>
      </c>
      <c r="BL313" s="14" t="s">
        <v>130</v>
      </c>
      <c r="BM313" s="14" t="s">
        <v>485</v>
      </c>
    </row>
    <row r="314" s="1" customFormat="1">
      <c r="B314" s="35"/>
      <c r="C314" s="36"/>
      <c r="D314" s="213" t="s">
        <v>132</v>
      </c>
      <c r="E314" s="36"/>
      <c r="F314" s="214" t="s">
        <v>486</v>
      </c>
      <c r="G314" s="36"/>
      <c r="H314" s="36"/>
      <c r="I314" s="128"/>
      <c r="J314" s="36"/>
      <c r="K314" s="36"/>
      <c r="L314" s="40"/>
      <c r="M314" s="215"/>
      <c r="N314" s="76"/>
      <c r="O314" s="76"/>
      <c r="P314" s="76"/>
      <c r="Q314" s="76"/>
      <c r="R314" s="76"/>
      <c r="S314" s="76"/>
      <c r="T314" s="76"/>
      <c r="U314" s="77"/>
      <c r="AT314" s="14" t="s">
        <v>132</v>
      </c>
      <c r="AU314" s="14" t="s">
        <v>80</v>
      </c>
    </row>
    <row r="315" s="1" customFormat="1" ht="16.5" customHeight="1">
      <c r="B315" s="35"/>
      <c r="C315" s="201" t="s">
        <v>487</v>
      </c>
      <c r="D315" s="201" t="s">
        <v>125</v>
      </c>
      <c r="E315" s="202" t="s">
        <v>488</v>
      </c>
      <c r="F315" s="203" t="s">
        <v>489</v>
      </c>
      <c r="G315" s="204" t="s">
        <v>216</v>
      </c>
      <c r="H315" s="205">
        <v>34.718000000000004</v>
      </c>
      <c r="I315" s="206"/>
      <c r="J315" s="207">
        <f>ROUND(I315*H315,2)</f>
        <v>0</v>
      </c>
      <c r="K315" s="203" t="s">
        <v>129</v>
      </c>
      <c r="L315" s="40"/>
      <c r="M315" s="208" t="s">
        <v>1</v>
      </c>
      <c r="N315" s="209" t="s">
        <v>41</v>
      </c>
      <c r="O315" s="76"/>
      <c r="P315" s="210">
        <f>O315*H315</f>
        <v>0</v>
      </c>
      <c r="Q315" s="210">
        <v>0</v>
      </c>
      <c r="R315" s="210">
        <f>Q315*H315</f>
        <v>0</v>
      </c>
      <c r="S315" s="210">
        <v>0</v>
      </c>
      <c r="T315" s="210">
        <f>S315*H315</f>
        <v>0</v>
      </c>
      <c r="U315" s="211" t="s">
        <v>1</v>
      </c>
      <c r="AR315" s="14" t="s">
        <v>130</v>
      </c>
      <c r="AT315" s="14" t="s">
        <v>125</v>
      </c>
      <c r="AU315" s="14" t="s">
        <v>80</v>
      </c>
      <c r="AY315" s="14" t="s">
        <v>123</v>
      </c>
      <c r="BE315" s="212">
        <f>IF(N315="základní",J315,0)</f>
        <v>0</v>
      </c>
      <c r="BF315" s="212">
        <f>IF(N315="snížená",J315,0)</f>
        <v>0</v>
      </c>
      <c r="BG315" s="212">
        <f>IF(N315="zákl. přenesená",J315,0)</f>
        <v>0</v>
      </c>
      <c r="BH315" s="212">
        <f>IF(N315="sníž. přenesená",J315,0)</f>
        <v>0</v>
      </c>
      <c r="BI315" s="212">
        <f>IF(N315="nulová",J315,0)</f>
        <v>0</v>
      </c>
      <c r="BJ315" s="14" t="s">
        <v>78</v>
      </c>
      <c r="BK315" s="212">
        <f>ROUND(I315*H315,2)</f>
        <v>0</v>
      </c>
      <c r="BL315" s="14" t="s">
        <v>130</v>
      </c>
      <c r="BM315" s="14" t="s">
        <v>490</v>
      </c>
    </row>
    <row r="316" s="1" customFormat="1">
      <c r="B316" s="35"/>
      <c r="C316" s="36"/>
      <c r="D316" s="213" t="s">
        <v>132</v>
      </c>
      <c r="E316" s="36"/>
      <c r="F316" s="214" t="s">
        <v>491</v>
      </c>
      <c r="G316" s="36"/>
      <c r="H316" s="36"/>
      <c r="I316" s="128"/>
      <c r="J316" s="36"/>
      <c r="K316" s="36"/>
      <c r="L316" s="40"/>
      <c r="M316" s="248"/>
      <c r="N316" s="249"/>
      <c r="O316" s="249"/>
      <c r="P316" s="249"/>
      <c r="Q316" s="249"/>
      <c r="R316" s="249"/>
      <c r="S316" s="249"/>
      <c r="T316" s="249"/>
      <c r="U316" s="250"/>
      <c r="AT316" s="14" t="s">
        <v>132</v>
      </c>
      <c r="AU316" s="14" t="s">
        <v>80</v>
      </c>
    </row>
    <row r="317" s="1" customFormat="1" ht="6.96" customHeight="1">
      <c r="B317" s="54"/>
      <c r="C317" s="55"/>
      <c r="D317" s="55"/>
      <c r="E317" s="55"/>
      <c r="F317" s="55"/>
      <c r="G317" s="55"/>
      <c r="H317" s="55"/>
      <c r="I317" s="152"/>
      <c r="J317" s="55"/>
      <c r="K317" s="55"/>
      <c r="L317" s="40"/>
    </row>
  </sheetData>
  <sheetProtection sheet="1" autoFilter="0" formatColumns="0" formatRows="0" objects="1" scenarios="1" spinCount="100000" saltValue="Sd3e1vLtyWXuMvX2V0o7bfHAOofD6a8E4SaReDqkLymJUg/PuOO7cUCZMlMdH+TeQfURPZYKf5GCLixWF8fypA==" hashValue="7e87Cknx/Out/mH8j0Rt8Wb/cFNJjUyk8fgtsQlupNw0+a8h1IKLXIZ8k7mbda2L8YEsYww+e/HCHMk/qS85AA==" algorithmName="SHA-512" password="CC35"/>
  <autoFilter ref="C86:K316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21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4.17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4" t="s">
        <v>83</v>
      </c>
    </row>
    <row r="3" ht="6.96" customHeight="1">
      <c r="B3" s="122"/>
      <c r="C3" s="123"/>
      <c r="D3" s="123"/>
      <c r="E3" s="123"/>
      <c r="F3" s="123"/>
      <c r="G3" s="123"/>
      <c r="H3" s="123"/>
      <c r="I3" s="124"/>
      <c r="J3" s="123"/>
      <c r="K3" s="123"/>
      <c r="L3" s="17"/>
      <c r="AT3" s="14" t="s">
        <v>80</v>
      </c>
    </row>
    <row r="4" ht="24.96" customHeight="1">
      <c r="B4" s="17"/>
      <c r="D4" s="125" t="s">
        <v>90</v>
      </c>
      <c r="L4" s="17"/>
      <c r="M4" s="21" t="s">
        <v>10</v>
      </c>
      <c r="AT4" s="14" t="s">
        <v>4</v>
      </c>
    </row>
    <row r="5" ht="6.96" customHeight="1">
      <c r="B5" s="17"/>
      <c r="L5" s="17"/>
    </row>
    <row r="6" ht="12" customHeight="1">
      <c r="B6" s="17"/>
      <c r="D6" s="126" t="s">
        <v>16</v>
      </c>
      <c r="L6" s="17"/>
    </row>
    <row r="7" ht="16.5" customHeight="1">
      <c r="B7" s="17"/>
      <c r="E7" s="127" t="str">
        <f>'Rekapitulace stavby'!K6</f>
        <v>Obec Hostouň, oprava ulice Kladenská</v>
      </c>
      <c r="F7" s="126"/>
      <c r="G7" s="126"/>
      <c r="H7" s="126"/>
      <c r="L7" s="17"/>
    </row>
    <row r="8" s="1" customFormat="1" ht="12" customHeight="1">
      <c r="B8" s="40"/>
      <c r="D8" s="126" t="s">
        <v>91</v>
      </c>
      <c r="I8" s="128"/>
      <c r="L8" s="40"/>
    </row>
    <row r="9" s="1" customFormat="1" ht="36.96" customHeight="1">
      <c r="B9" s="40"/>
      <c r="E9" s="129" t="s">
        <v>492</v>
      </c>
      <c r="F9" s="1"/>
      <c r="G9" s="1"/>
      <c r="H9" s="1"/>
      <c r="I9" s="128"/>
      <c r="L9" s="40"/>
    </row>
    <row r="10" s="1" customFormat="1">
      <c r="B10" s="40"/>
      <c r="I10" s="128"/>
      <c r="L10" s="40"/>
    </row>
    <row r="11" s="1" customFormat="1" ht="12" customHeight="1">
      <c r="B11" s="40"/>
      <c r="D11" s="126" t="s">
        <v>18</v>
      </c>
      <c r="F11" s="14" t="s">
        <v>1</v>
      </c>
      <c r="I11" s="130" t="s">
        <v>19</v>
      </c>
      <c r="J11" s="14" t="s">
        <v>1</v>
      </c>
      <c r="L11" s="40"/>
    </row>
    <row r="12" s="1" customFormat="1" ht="12" customHeight="1">
      <c r="B12" s="40"/>
      <c r="D12" s="126" t="s">
        <v>20</v>
      </c>
      <c r="F12" s="14" t="s">
        <v>21</v>
      </c>
      <c r="I12" s="130" t="s">
        <v>22</v>
      </c>
      <c r="J12" s="131" t="str">
        <f>'Rekapitulace stavby'!AN8</f>
        <v>23. 1. 2019</v>
      </c>
      <c r="L12" s="40"/>
    </row>
    <row r="13" s="1" customFormat="1" ht="10.8" customHeight="1">
      <c r="B13" s="40"/>
      <c r="I13" s="128"/>
      <c r="L13" s="40"/>
    </row>
    <row r="14" s="1" customFormat="1" ht="12" customHeight="1">
      <c r="B14" s="40"/>
      <c r="D14" s="126" t="s">
        <v>24</v>
      </c>
      <c r="I14" s="130" t="s">
        <v>25</v>
      </c>
      <c r="J14" s="14" t="s">
        <v>1</v>
      </c>
      <c r="L14" s="40"/>
    </row>
    <row r="15" s="1" customFormat="1" ht="18" customHeight="1">
      <c r="B15" s="40"/>
      <c r="E15" s="14" t="s">
        <v>26</v>
      </c>
      <c r="I15" s="130" t="s">
        <v>27</v>
      </c>
      <c r="J15" s="14" t="s">
        <v>1</v>
      </c>
      <c r="L15" s="40"/>
    </row>
    <row r="16" s="1" customFormat="1" ht="6.96" customHeight="1">
      <c r="B16" s="40"/>
      <c r="I16" s="128"/>
      <c r="L16" s="40"/>
    </row>
    <row r="17" s="1" customFormat="1" ht="12" customHeight="1">
      <c r="B17" s="40"/>
      <c r="D17" s="126" t="s">
        <v>28</v>
      </c>
      <c r="I17" s="130" t="s">
        <v>25</v>
      </c>
      <c r="J17" s="30" t="str">
        <f>'Rekapitulace stavby'!AN13</f>
        <v>Vyplň údaj</v>
      </c>
      <c r="L17" s="40"/>
    </row>
    <row r="18" s="1" customFormat="1" ht="18" customHeight="1">
      <c r="B18" s="40"/>
      <c r="E18" s="30" t="str">
        <f>'Rekapitulace stavby'!E14</f>
        <v>Vyplň údaj</v>
      </c>
      <c r="F18" s="14"/>
      <c r="G18" s="14"/>
      <c r="H18" s="14"/>
      <c r="I18" s="130" t="s">
        <v>27</v>
      </c>
      <c r="J18" s="30" t="str">
        <f>'Rekapitulace stavby'!AN14</f>
        <v>Vyplň údaj</v>
      </c>
      <c r="L18" s="40"/>
    </row>
    <row r="19" s="1" customFormat="1" ht="6.96" customHeight="1">
      <c r="B19" s="40"/>
      <c r="I19" s="128"/>
      <c r="L19" s="40"/>
    </row>
    <row r="20" s="1" customFormat="1" ht="12" customHeight="1">
      <c r="B20" s="40"/>
      <c r="D20" s="126" t="s">
        <v>30</v>
      </c>
      <c r="I20" s="130" t="s">
        <v>25</v>
      </c>
      <c r="J20" s="14" t="s">
        <v>1</v>
      </c>
      <c r="L20" s="40"/>
    </row>
    <row r="21" s="1" customFormat="1" ht="18" customHeight="1">
      <c r="B21" s="40"/>
      <c r="E21" s="14" t="s">
        <v>31</v>
      </c>
      <c r="I21" s="130" t="s">
        <v>27</v>
      </c>
      <c r="J21" s="14" t="s">
        <v>1</v>
      </c>
      <c r="L21" s="40"/>
    </row>
    <row r="22" s="1" customFormat="1" ht="6.96" customHeight="1">
      <c r="B22" s="40"/>
      <c r="I22" s="128"/>
      <c r="L22" s="40"/>
    </row>
    <row r="23" s="1" customFormat="1" ht="12" customHeight="1">
      <c r="B23" s="40"/>
      <c r="D23" s="126" t="s">
        <v>33</v>
      </c>
      <c r="I23" s="130" t="s">
        <v>25</v>
      </c>
      <c r="J23" s="14" t="str">
        <f>IF('Rekapitulace stavby'!AN19="","",'Rekapitulace stavby'!AN19)</f>
        <v/>
      </c>
      <c r="L23" s="40"/>
    </row>
    <row r="24" s="1" customFormat="1" ht="18" customHeight="1">
      <c r="B24" s="40"/>
      <c r="E24" s="14" t="str">
        <f>IF('Rekapitulace stavby'!E20="","",'Rekapitulace stavby'!E20)</f>
        <v xml:space="preserve"> </v>
      </c>
      <c r="I24" s="130" t="s">
        <v>27</v>
      </c>
      <c r="J24" s="14" t="str">
        <f>IF('Rekapitulace stavby'!AN20="","",'Rekapitulace stavby'!AN20)</f>
        <v/>
      </c>
      <c r="L24" s="40"/>
    </row>
    <row r="25" s="1" customFormat="1" ht="6.96" customHeight="1">
      <c r="B25" s="40"/>
      <c r="I25" s="128"/>
      <c r="L25" s="40"/>
    </row>
    <row r="26" s="1" customFormat="1" ht="12" customHeight="1">
      <c r="B26" s="40"/>
      <c r="D26" s="126" t="s">
        <v>35</v>
      </c>
      <c r="I26" s="128"/>
      <c r="L26" s="40"/>
    </row>
    <row r="27" s="6" customFormat="1" ht="16.5" customHeight="1">
      <c r="B27" s="132"/>
      <c r="E27" s="133" t="s">
        <v>1</v>
      </c>
      <c r="F27" s="133"/>
      <c r="G27" s="133"/>
      <c r="H27" s="133"/>
      <c r="I27" s="134"/>
      <c r="L27" s="132"/>
    </row>
    <row r="28" s="1" customFormat="1" ht="6.96" customHeight="1">
      <c r="B28" s="40"/>
      <c r="I28" s="128"/>
      <c r="L28" s="40"/>
    </row>
    <row r="29" s="1" customFormat="1" ht="6.96" customHeight="1">
      <c r="B29" s="40"/>
      <c r="D29" s="68"/>
      <c r="E29" s="68"/>
      <c r="F29" s="68"/>
      <c r="G29" s="68"/>
      <c r="H29" s="68"/>
      <c r="I29" s="135"/>
      <c r="J29" s="68"/>
      <c r="K29" s="68"/>
      <c r="L29" s="40"/>
    </row>
    <row r="30" s="1" customFormat="1" ht="25.44" customHeight="1">
      <c r="B30" s="40"/>
      <c r="D30" s="136" t="s">
        <v>36</v>
      </c>
      <c r="I30" s="128"/>
      <c r="J30" s="137">
        <f>ROUND(J86, 2)</f>
        <v>0</v>
      </c>
      <c r="L30" s="40"/>
    </row>
    <row r="31" s="1" customFormat="1" ht="6.96" customHeight="1">
      <c r="B31" s="40"/>
      <c r="D31" s="68"/>
      <c r="E31" s="68"/>
      <c r="F31" s="68"/>
      <c r="G31" s="68"/>
      <c r="H31" s="68"/>
      <c r="I31" s="135"/>
      <c r="J31" s="68"/>
      <c r="K31" s="68"/>
      <c r="L31" s="40"/>
    </row>
    <row r="32" s="1" customFormat="1" ht="14.4" customHeight="1">
      <c r="B32" s="40"/>
      <c r="F32" s="138" t="s">
        <v>38</v>
      </c>
      <c r="I32" s="139" t="s">
        <v>37</v>
      </c>
      <c r="J32" s="138" t="s">
        <v>39</v>
      </c>
      <c r="L32" s="40"/>
    </row>
    <row r="33" s="1" customFormat="1" ht="14.4" customHeight="1">
      <c r="B33" s="40"/>
      <c r="D33" s="126" t="s">
        <v>40</v>
      </c>
      <c r="E33" s="126" t="s">
        <v>41</v>
      </c>
      <c r="F33" s="140">
        <f>ROUND((SUM(BE86:BE166)),  2)</f>
        <v>0</v>
      </c>
      <c r="I33" s="141">
        <v>0.20999999999999999</v>
      </c>
      <c r="J33" s="140">
        <f>ROUND(((SUM(BE86:BE166))*I33),  2)</f>
        <v>0</v>
      </c>
      <c r="L33" s="40"/>
    </row>
    <row r="34" s="1" customFormat="1" ht="14.4" customHeight="1">
      <c r="B34" s="40"/>
      <c r="E34" s="126" t="s">
        <v>42</v>
      </c>
      <c r="F34" s="140">
        <f>ROUND((SUM(BF86:BF166)),  2)</f>
        <v>0</v>
      </c>
      <c r="I34" s="141">
        <v>0.14999999999999999</v>
      </c>
      <c r="J34" s="140">
        <f>ROUND(((SUM(BF86:BF166))*I34),  2)</f>
        <v>0</v>
      </c>
      <c r="L34" s="40"/>
    </row>
    <row r="35" hidden="1" s="1" customFormat="1" ht="14.4" customHeight="1">
      <c r="B35" s="40"/>
      <c r="E35" s="126" t="s">
        <v>43</v>
      </c>
      <c r="F35" s="140">
        <f>ROUND((SUM(BG86:BG166)),  2)</f>
        <v>0</v>
      </c>
      <c r="I35" s="141">
        <v>0.20999999999999999</v>
      </c>
      <c r="J35" s="140">
        <f>0</f>
        <v>0</v>
      </c>
      <c r="L35" s="40"/>
    </row>
    <row r="36" hidden="1" s="1" customFormat="1" ht="14.4" customHeight="1">
      <c r="B36" s="40"/>
      <c r="E36" s="126" t="s">
        <v>44</v>
      </c>
      <c r="F36" s="140">
        <f>ROUND((SUM(BH86:BH166)),  2)</f>
        <v>0</v>
      </c>
      <c r="I36" s="141">
        <v>0.14999999999999999</v>
      </c>
      <c r="J36" s="140">
        <f>0</f>
        <v>0</v>
      </c>
      <c r="L36" s="40"/>
    </row>
    <row r="37" hidden="1" s="1" customFormat="1" ht="14.4" customHeight="1">
      <c r="B37" s="40"/>
      <c r="E37" s="126" t="s">
        <v>45</v>
      </c>
      <c r="F37" s="140">
        <f>ROUND((SUM(BI86:BI166)),  2)</f>
        <v>0</v>
      </c>
      <c r="I37" s="141">
        <v>0</v>
      </c>
      <c r="J37" s="140">
        <f>0</f>
        <v>0</v>
      </c>
      <c r="L37" s="40"/>
    </row>
    <row r="38" s="1" customFormat="1" ht="6.96" customHeight="1">
      <c r="B38" s="40"/>
      <c r="I38" s="128"/>
      <c r="L38" s="40"/>
    </row>
    <row r="39" s="1" customFormat="1" ht="25.44" customHeight="1">
      <c r="B39" s="40"/>
      <c r="C39" s="142"/>
      <c r="D39" s="143" t="s">
        <v>46</v>
      </c>
      <c r="E39" s="144"/>
      <c r="F39" s="144"/>
      <c r="G39" s="145" t="s">
        <v>47</v>
      </c>
      <c r="H39" s="146" t="s">
        <v>48</v>
      </c>
      <c r="I39" s="147"/>
      <c r="J39" s="148">
        <f>SUM(J30:J37)</f>
        <v>0</v>
      </c>
      <c r="K39" s="149"/>
      <c r="L39" s="40"/>
    </row>
    <row r="40" s="1" customFormat="1" ht="14.4" customHeight="1">
      <c r="B40" s="150"/>
      <c r="C40" s="151"/>
      <c r="D40" s="151"/>
      <c r="E40" s="151"/>
      <c r="F40" s="151"/>
      <c r="G40" s="151"/>
      <c r="H40" s="151"/>
      <c r="I40" s="152"/>
      <c r="J40" s="151"/>
      <c r="K40" s="151"/>
      <c r="L40" s="40"/>
    </row>
    <row r="44" s="1" customFormat="1" ht="6.96" customHeight="1">
      <c r="B44" s="153"/>
      <c r="C44" s="154"/>
      <c r="D44" s="154"/>
      <c r="E44" s="154"/>
      <c r="F44" s="154"/>
      <c r="G44" s="154"/>
      <c r="H44" s="154"/>
      <c r="I44" s="155"/>
      <c r="J44" s="154"/>
      <c r="K44" s="154"/>
      <c r="L44" s="40"/>
    </row>
    <row r="45" s="1" customFormat="1" ht="24.96" customHeight="1">
      <c r="B45" s="35"/>
      <c r="C45" s="20" t="s">
        <v>94</v>
      </c>
      <c r="D45" s="36"/>
      <c r="E45" s="36"/>
      <c r="F45" s="36"/>
      <c r="G45" s="36"/>
      <c r="H45" s="36"/>
      <c r="I45" s="128"/>
      <c r="J45" s="36"/>
      <c r="K45" s="36"/>
      <c r="L45" s="40"/>
    </row>
    <row r="46" s="1" customFormat="1" ht="6.96" customHeight="1">
      <c r="B46" s="35"/>
      <c r="C46" s="36"/>
      <c r="D46" s="36"/>
      <c r="E46" s="36"/>
      <c r="F46" s="36"/>
      <c r="G46" s="36"/>
      <c r="H46" s="36"/>
      <c r="I46" s="128"/>
      <c r="J46" s="36"/>
      <c r="K46" s="36"/>
      <c r="L46" s="40"/>
    </row>
    <row r="47" s="1" customFormat="1" ht="12" customHeight="1">
      <c r="B47" s="35"/>
      <c r="C47" s="29" t="s">
        <v>16</v>
      </c>
      <c r="D47" s="36"/>
      <c r="E47" s="36"/>
      <c r="F47" s="36"/>
      <c r="G47" s="36"/>
      <c r="H47" s="36"/>
      <c r="I47" s="128"/>
      <c r="J47" s="36"/>
      <c r="K47" s="36"/>
      <c r="L47" s="40"/>
    </row>
    <row r="48" s="1" customFormat="1" ht="16.5" customHeight="1">
      <c r="B48" s="35"/>
      <c r="C48" s="36"/>
      <c r="D48" s="36"/>
      <c r="E48" s="156" t="str">
        <f>E7</f>
        <v>Obec Hostouň, oprava ulice Kladenská</v>
      </c>
      <c r="F48" s="29"/>
      <c r="G48" s="29"/>
      <c r="H48" s="29"/>
      <c r="I48" s="128"/>
      <c r="J48" s="36"/>
      <c r="K48" s="36"/>
      <c r="L48" s="40"/>
    </row>
    <row r="49" s="1" customFormat="1" ht="12" customHeight="1">
      <c r="B49" s="35"/>
      <c r="C49" s="29" t="s">
        <v>91</v>
      </c>
      <c r="D49" s="36"/>
      <c r="E49" s="36"/>
      <c r="F49" s="36"/>
      <c r="G49" s="36"/>
      <c r="H49" s="36"/>
      <c r="I49" s="128"/>
      <c r="J49" s="36"/>
      <c r="K49" s="36"/>
      <c r="L49" s="40"/>
    </row>
    <row r="50" s="1" customFormat="1" ht="16.5" customHeight="1">
      <c r="B50" s="35"/>
      <c r="C50" s="36"/>
      <c r="D50" s="36"/>
      <c r="E50" s="61" t="str">
        <f>E9</f>
        <v>SO 180 - Dopravně inženýrská opatření</v>
      </c>
      <c r="F50" s="36"/>
      <c r="G50" s="36"/>
      <c r="H50" s="36"/>
      <c r="I50" s="128"/>
      <c r="J50" s="36"/>
      <c r="K50" s="36"/>
      <c r="L50" s="40"/>
    </row>
    <row r="51" s="1" customFormat="1" ht="6.96" customHeight="1">
      <c r="B51" s="35"/>
      <c r="C51" s="36"/>
      <c r="D51" s="36"/>
      <c r="E51" s="36"/>
      <c r="F51" s="36"/>
      <c r="G51" s="36"/>
      <c r="H51" s="36"/>
      <c r="I51" s="128"/>
      <c r="J51" s="36"/>
      <c r="K51" s="36"/>
      <c r="L51" s="40"/>
    </row>
    <row r="52" s="1" customFormat="1" ht="12" customHeight="1">
      <c r="B52" s="35"/>
      <c r="C52" s="29" t="s">
        <v>20</v>
      </c>
      <c r="D52" s="36"/>
      <c r="E52" s="36"/>
      <c r="F52" s="24" t="str">
        <f>F12</f>
        <v>k. ú. Hostouň u Prahy [645923]</v>
      </c>
      <c r="G52" s="36"/>
      <c r="H52" s="36"/>
      <c r="I52" s="130" t="s">
        <v>22</v>
      </c>
      <c r="J52" s="64" t="str">
        <f>IF(J12="","",J12)</f>
        <v>23. 1. 2019</v>
      </c>
      <c r="K52" s="36"/>
      <c r="L52" s="40"/>
    </row>
    <row r="53" s="1" customFormat="1" ht="6.96" customHeight="1">
      <c r="B53" s="35"/>
      <c r="C53" s="36"/>
      <c r="D53" s="36"/>
      <c r="E53" s="36"/>
      <c r="F53" s="36"/>
      <c r="G53" s="36"/>
      <c r="H53" s="36"/>
      <c r="I53" s="128"/>
      <c r="J53" s="36"/>
      <c r="K53" s="36"/>
      <c r="L53" s="40"/>
    </row>
    <row r="54" s="1" customFormat="1" ht="13.65" customHeight="1">
      <c r="B54" s="35"/>
      <c r="C54" s="29" t="s">
        <v>24</v>
      </c>
      <c r="D54" s="36"/>
      <c r="E54" s="36"/>
      <c r="F54" s="24" t="str">
        <f>E15</f>
        <v>Obec Hostouň u Prahy</v>
      </c>
      <c r="G54" s="36"/>
      <c r="H54" s="36"/>
      <c r="I54" s="130" t="s">
        <v>30</v>
      </c>
      <c r="J54" s="33" t="str">
        <f>E21</f>
        <v>Ing. Petr Peštál</v>
      </c>
      <c r="K54" s="36"/>
      <c r="L54" s="40"/>
    </row>
    <row r="55" s="1" customFormat="1" ht="13.65" customHeight="1">
      <c r="B55" s="35"/>
      <c r="C55" s="29" t="s">
        <v>28</v>
      </c>
      <c r="D55" s="36"/>
      <c r="E55" s="36"/>
      <c r="F55" s="24" t="str">
        <f>IF(E18="","",E18)</f>
        <v>Vyplň údaj</v>
      </c>
      <c r="G55" s="36"/>
      <c r="H55" s="36"/>
      <c r="I55" s="130" t="s">
        <v>33</v>
      </c>
      <c r="J55" s="33" t="str">
        <f>E24</f>
        <v xml:space="preserve"> </v>
      </c>
      <c r="K55" s="36"/>
      <c r="L55" s="40"/>
    </row>
    <row r="56" s="1" customFormat="1" ht="10.32" customHeight="1">
      <c r="B56" s="35"/>
      <c r="C56" s="36"/>
      <c r="D56" s="36"/>
      <c r="E56" s="36"/>
      <c r="F56" s="36"/>
      <c r="G56" s="36"/>
      <c r="H56" s="36"/>
      <c r="I56" s="128"/>
      <c r="J56" s="36"/>
      <c r="K56" s="36"/>
      <c r="L56" s="40"/>
    </row>
    <row r="57" s="1" customFormat="1" ht="29.28" customHeight="1">
      <c r="B57" s="35"/>
      <c r="C57" s="157" t="s">
        <v>95</v>
      </c>
      <c r="D57" s="158"/>
      <c r="E57" s="158"/>
      <c r="F57" s="158"/>
      <c r="G57" s="158"/>
      <c r="H57" s="158"/>
      <c r="I57" s="159"/>
      <c r="J57" s="160" t="s">
        <v>96</v>
      </c>
      <c r="K57" s="158"/>
      <c r="L57" s="40"/>
    </row>
    <row r="58" s="1" customFormat="1" ht="10.32" customHeight="1">
      <c r="B58" s="35"/>
      <c r="C58" s="36"/>
      <c r="D58" s="36"/>
      <c r="E58" s="36"/>
      <c r="F58" s="36"/>
      <c r="G58" s="36"/>
      <c r="H58" s="36"/>
      <c r="I58" s="128"/>
      <c r="J58" s="36"/>
      <c r="K58" s="36"/>
      <c r="L58" s="40"/>
    </row>
    <row r="59" s="1" customFormat="1" ht="22.8" customHeight="1">
      <c r="B59" s="35"/>
      <c r="C59" s="161" t="s">
        <v>97</v>
      </c>
      <c r="D59" s="36"/>
      <c r="E59" s="36"/>
      <c r="F59" s="36"/>
      <c r="G59" s="36"/>
      <c r="H59" s="36"/>
      <c r="I59" s="128"/>
      <c r="J59" s="95">
        <f>J86</f>
        <v>0</v>
      </c>
      <c r="K59" s="36"/>
      <c r="L59" s="40"/>
      <c r="AU59" s="14" t="s">
        <v>98</v>
      </c>
    </row>
    <row r="60" s="7" customFormat="1" ht="24.96" customHeight="1">
      <c r="B60" s="162"/>
      <c r="C60" s="163"/>
      <c r="D60" s="164" t="s">
        <v>99</v>
      </c>
      <c r="E60" s="165"/>
      <c r="F60" s="165"/>
      <c r="G60" s="165"/>
      <c r="H60" s="165"/>
      <c r="I60" s="166"/>
      <c r="J60" s="167">
        <f>J87</f>
        <v>0</v>
      </c>
      <c r="K60" s="163"/>
      <c r="L60" s="168"/>
    </row>
    <row r="61" s="8" customFormat="1" ht="19.92" customHeight="1">
      <c r="B61" s="169"/>
      <c r="C61" s="170"/>
      <c r="D61" s="171" t="s">
        <v>100</v>
      </c>
      <c r="E61" s="172"/>
      <c r="F61" s="172"/>
      <c r="G61" s="172"/>
      <c r="H61" s="172"/>
      <c r="I61" s="173"/>
      <c r="J61" s="174">
        <f>J88</f>
        <v>0</v>
      </c>
      <c r="K61" s="170"/>
      <c r="L61" s="175"/>
    </row>
    <row r="62" s="8" customFormat="1" ht="19.92" customHeight="1">
      <c r="B62" s="169"/>
      <c r="C62" s="170"/>
      <c r="D62" s="171" t="s">
        <v>104</v>
      </c>
      <c r="E62" s="172"/>
      <c r="F62" s="172"/>
      <c r="G62" s="172"/>
      <c r="H62" s="172"/>
      <c r="I62" s="173"/>
      <c r="J62" s="174">
        <f>J95</f>
        <v>0</v>
      </c>
      <c r="K62" s="170"/>
      <c r="L62" s="175"/>
    </row>
    <row r="63" s="8" customFormat="1" ht="19.92" customHeight="1">
      <c r="B63" s="169"/>
      <c r="C63" s="170"/>
      <c r="D63" s="171" t="s">
        <v>106</v>
      </c>
      <c r="E63" s="172"/>
      <c r="F63" s="172"/>
      <c r="G63" s="172"/>
      <c r="H63" s="172"/>
      <c r="I63" s="173"/>
      <c r="J63" s="174">
        <f>J152</f>
        <v>0</v>
      </c>
      <c r="K63" s="170"/>
      <c r="L63" s="175"/>
    </row>
    <row r="64" s="7" customFormat="1" ht="24.96" customHeight="1">
      <c r="B64" s="162"/>
      <c r="C64" s="163"/>
      <c r="D64" s="164" t="s">
        <v>493</v>
      </c>
      <c r="E64" s="165"/>
      <c r="F64" s="165"/>
      <c r="G64" s="165"/>
      <c r="H64" s="165"/>
      <c r="I64" s="166"/>
      <c r="J64" s="167">
        <f>J157</f>
        <v>0</v>
      </c>
      <c r="K64" s="163"/>
      <c r="L64" s="168"/>
    </row>
    <row r="65" s="8" customFormat="1" ht="19.92" customHeight="1">
      <c r="B65" s="169"/>
      <c r="C65" s="170"/>
      <c r="D65" s="171" t="s">
        <v>494</v>
      </c>
      <c r="E65" s="172"/>
      <c r="F65" s="172"/>
      <c r="G65" s="172"/>
      <c r="H65" s="172"/>
      <c r="I65" s="173"/>
      <c r="J65" s="174">
        <f>J158</f>
        <v>0</v>
      </c>
      <c r="K65" s="170"/>
      <c r="L65" s="175"/>
    </row>
    <row r="66" s="8" customFormat="1" ht="19.92" customHeight="1">
      <c r="B66" s="169"/>
      <c r="C66" s="170"/>
      <c r="D66" s="171" t="s">
        <v>495</v>
      </c>
      <c r="E66" s="172"/>
      <c r="F66" s="172"/>
      <c r="G66" s="172"/>
      <c r="H66" s="172"/>
      <c r="I66" s="173"/>
      <c r="J66" s="174">
        <f>J162</f>
        <v>0</v>
      </c>
      <c r="K66" s="170"/>
      <c r="L66" s="175"/>
    </row>
    <row r="67" s="1" customFormat="1" ht="21.84" customHeight="1">
      <c r="B67" s="35"/>
      <c r="C67" s="36"/>
      <c r="D67" s="36"/>
      <c r="E67" s="36"/>
      <c r="F67" s="36"/>
      <c r="G67" s="36"/>
      <c r="H67" s="36"/>
      <c r="I67" s="128"/>
      <c r="J67" s="36"/>
      <c r="K67" s="36"/>
      <c r="L67" s="40"/>
    </row>
    <row r="68" s="1" customFormat="1" ht="6.96" customHeight="1">
      <c r="B68" s="54"/>
      <c r="C68" s="55"/>
      <c r="D68" s="55"/>
      <c r="E68" s="55"/>
      <c r="F68" s="55"/>
      <c r="G68" s="55"/>
      <c r="H68" s="55"/>
      <c r="I68" s="152"/>
      <c r="J68" s="55"/>
      <c r="K68" s="55"/>
      <c r="L68" s="40"/>
    </row>
    <row r="72" s="1" customFormat="1" ht="6.96" customHeight="1">
      <c r="B72" s="56"/>
      <c r="C72" s="57"/>
      <c r="D72" s="57"/>
      <c r="E72" s="57"/>
      <c r="F72" s="57"/>
      <c r="G72" s="57"/>
      <c r="H72" s="57"/>
      <c r="I72" s="155"/>
      <c r="J72" s="57"/>
      <c r="K72" s="57"/>
      <c r="L72" s="40"/>
    </row>
    <row r="73" s="1" customFormat="1" ht="24.96" customHeight="1">
      <c r="B73" s="35"/>
      <c r="C73" s="20" t="s">
        <v>107</v>
      </c>
      <c r="D73" s="36"/>
      <c r="E73" s="36"/>
      <c r="F73" s="36"/>
      <c r="G73" s="36"/>
      <c r="H73" s="36"/>
      <c r="I73" s="128"/>
      <c r="J73" s="36"/>
      <c r="K73" s="36"/>
      <c r="L73" s="40"/>
    </row>
    <row r="74" s="1" customFormat="1" ht="6.96" customHeight="1">
      <c r="B74" s="35"/>
      <c r="C74" s="36"/>
      <c r="D74" s="36"/>
      <c r="E74" s="36"/>
      <c r="F74" s="36"/>
      <c r="G74" s="36"/>
      <c r="H74" s="36"/>
      <c r="I74" s="128"/>
      <c r="J74" s="36"/>
      <c r="K74" s="36"/>
      <c r="L74" s="40"/>
    </row>
    <row r="75" s="1" customFormat="1" ht="12" customHeight="1">
      <c r="B75" s="35"/>
      <c r="C75" s="29" t="s">
        <v>16</v>
      </c>
      <c r="D75" s="36"/>
      <c r="E75" s="36"/>
      <c r="F75" s="36"/>
      <c r="G75" s="36"/>
      <c r="H75" s="36"/>
      <c r="I75" s="128"/>
      <c r="J75" s="36"/>
      <c r="K75" s="36"/>
      <c r="L75" s="40"/>
    </row>
    <row r="76" s="1" customFormat="1" ht="16.5" customHeight="1">
      <c r="B76" s="35"/>
      <c r="C76" s="36"/>
      <c r="D76" s="36"/>
      <c r="E76" s="156" t="str">
        <f>E7</f>
        <v>Obec Hostouň, oprava ulice Kladenská</v>
      </c>
      <c r="F76" s="29"/>
      <c r="G76" s="29"/>
      <c r="H76" s="29"/>
      <c r="I76" s="128"/>
      <c r="J76" s="36"/>
      <c r="K76" s="36"/>
      <c r="L76" s="40"/>
    </row>
    <row r="77" s="1" customFormat="1" ht="12" customHeight="1">
      <c r="B77" s="35"/>
      <c r="C77" s="29" t="s">
        <v>91</v>
      </c>
      <c r="D77" s="36"/>
      <c r="E77" s="36"/>
      <c r="F77" s="36"/>
      <c r="G77" s="36"/>
      <c r="H77" s="36"/>
      <c r="I77" s="128"/>
      <c r="J77" s="36"/>
      <c r="K77" s="36"/>
      <c r="L77" s="40"/>
    </row>
    <row r="78" s="1" customFormat="1" ht="16.5" customHeight="1">
      <c r="B78" s="35"/>
      <c r="C78" s="36"/>
      <c r="D78" s="36"/>
      <c r="E78" s="61" t="str">
        <f>E9</f>
        <v>SO 180 - Dopravně inženýrská opatření</v>
      </c>
      <c r="F78" s="36"/>
      <c r="G78" s="36"/>
      <c r="H78" s="36"/>
      <c r="I78" s="128"/>
      <c r="J78" s="36"/>
      <c r="K78" s="36"/>
      <c r="L78" s="40"/>
    </row>
    <row r="79" s="1" customFormat="1" ht="6.96" customHeight="1">
      <c r="B79" s="35"/>
      <c r="C79" s="36"/>
      <c r="D79" s="36"/>
      <c r="E79" s="36"/>
      <c r="F79" s="36"/>
      <c r="G79" s="36"/>
      <c r="H79" s="36"/>
      <c r="I79" s="128"/>
      <c r="J79" s="36"/>
      <c r="K79" s="36"/>
      <c r="L79" s="40"/>
    </row>
    <row r="80" s="1" customFormat="1" ht="12" customHeight="1">
      <c r="B80" s="35"/>
      <c r="C80" s="29" t="s">
        <v>20</v>
      </c>
      <c r="D80" s="36"/>
      <c r="E80" s="36"/>
      <c r="F80" s="24" t="str">
        <f>F12</f>
        <v>k. ú. Hostouň u Prahy [645923]</v>
      </c>
      <c r="G80" s="36"/>
      <c r="H80" s="36"/>
      <c r="I80" s="130" t="s">
        <v>22</v>
      </c>
      <c r="J80" s="64" t="str">
        <f>IF(J12="","",J12)</f>
        <v>23. 1. 2019</v>
      </c>
      <c r="K80" s="36"/>
      <c r="L80" s="40"/>
    </row>
    <row r="81" s="1" customFormat="1" ht="6.96" customHeight="1">
      <c r="B81" s="35"/>
      <c r="C81" s="36"/>
      <c r="D81" s="36"/>
      <c r="E81" s="36"/>
      <c r="F81" s="36"/>
      <c r="G81" s="36"/>
      <c r="H81" s="36"/>
      <c r="I81" s="128"/>
      <c r="J81" s="36"/>
      <c r="K81" s="36"/>
      <c r="L81" s="40"/>
    </row>
    <row r="82" s="1" customFormat="1" ht="13.65" customHeight="1">
      <c r="B82" s="35"/>
      <c r="C82" s="29" t="s">
        <v>24</v>
      </c>
      <c r="D82" s="36"/>
      <c r="E82" s="36"/>
      <c r="F82" s="24" t="str">
        <f>E15</f>
        <v>Obec Hostouň u Prahy</v>
      </c>
      <c r="G82" s="36"/>
      <c r="H82" s="36"/>
      <c r="I82" s="130" t="s">
        <v>30</v>
      </c>
      <c r="J82" s="33" t="str">
        <f>E21</f>
        <v>Ing. Petr Peštál</v>
      </c>
      <c r="K82" s="36"/>
      <c r="L82" s="40"/>
    </row>
    <row r="83" s="1" customFormat="1" ht="13.65" customHeight="1">
      <c r="B83" s="35"/>
      <c r="C83" s="29" t="s">
        <v>28</v>
      </c>
      <c r="D83" s="36"/>
      <c r="E83" s="36"/>
      <c r="F83" s="24" t="str">
        <f>IF(E18="","",E18)</f>
        <v>Vyplň údaj</v>
      </c>
      <c r="G83" s="36"/>
      <c r="H83" s="36"/>
      <c r="I83" s="130" t="s">
        <v>33</v>
      </c>
      <c r="J83" s="33" t="str">
        <f>E24</f>
        <v xml:space="preserve"> </v>
      </c>
      <c r="K83" s="36"/>
      <c r="L83" s="40"/>
    </row>
    <row r="84" s="1" customFormat="1" ht="10.32" customHeight="1">
      <c r="B84" s="35"/>
      <c r="C84" s="36"/>
      <c r="D84" s="36"/>
      <c r="E84" s="36"/>
      <c r="F84" s="36"/>
      <c r="G84" s="36"/>
      <c r="H84" s="36"/>
      <c r="I84" s="128"/>
      <c r="J84" s="36"/>
      <c r="K84" s="36"/>
      <c r="L84" s="40"/>
    </row>
    <row r="85" s="9" customFormat="1" ht="29.28" customHeight="1">
      <c r="B85" s="176"/>
      <c r="C85" s="177" t="s">
        <v>108</v>
      </c>
      <c r="D85" s="178" t="s">
        <v>55</v>
      </c>
      <c r="E85" s="178" t="s">
        <v>51</v>
      </c>
      <c r="F85" s="178" t="s">
        <v>52</v>
      </c>
      <c r="G85" s="178" t="s">
        <v>109</v>
      </c>
      <c r="H85" s="178" t="s">
        <v>110</v>
      </c>
      <c r="I85" s="179" t="s">
        <v>111</v>
      </c>
      <c r="J85" s="178" t="s">
        <v>96</v>
      </c>
      <c r="K85" s="180" t="s">
        <v>112</v>
      </c>
      <c r="L85" s="181"/>
      <c r="M85" s="85" t="s">
        <v>1</v>
      </c>
      <c r="N85" s="86" t="s">
        <v>40</v>
      </c>
      <c r="O85" s="86" t="s">
        <v>113</v>
      </c>
      <c r="P85" s="86" t="s">
        <v>114</v>
      </c>
      <c r="Q85" s="86" t="s">
        <v>115</v>
      </c>
      <c r="R85" s="86" t="s">
        <v>116</v>
      </c>
      <c r="S85" s="86" t="s">
        <v>117</v>
      </c>
      <c r="T85" s="86" t="s">
        <v>118</v>
      </c>
      <c r="U85" s="87" t="s">
        <v>119</v>
      </c>
    </row>
    <row r="86" s="1" customFormat="1" ht="22.8" customHeight="1">
      <c r="B86" s="35"/>
      <c r="C86" s="92" t="s">
        <v>120</v>
      </c>
      <c r="D86" s="36"/>
      <c r="E86" s="36"/>
      <c r="F86" s="36"/>
      <c r="G86" s="36"/>
      <c r="H86" s="36"/>
      <c r="I86" s="128"/>
      <c r="J86" s="182">
        <f>BK86</f>
        <v>0</v>
      </c>
      <c r="K86" s="36"/>
      <c r="L86" s="40"/>
      <c r="M86" s="88"/>
      <c r="N86" s="89"/>
      <c r="O86" s="89"/>
      <c r="P86" s="183">
        <f>P87+P157</f>
        <v>0</v>
      </c>
      <c r="Q86" s="89"/>
      <c r="R86" s="183">
        <f>R87+R157</f>
        <v>0.018299999999999997</v>
      </c>
      <c r="S86" s="89"/>
      <c r="T86" s="183">
        <f>T87+T157</f>
        <v>0</v>
      </c>
      <c r="U86" s="90"/>
      <c r="AT86" s="14" t="s">
        <v>69</v>
      </c>
      <c r="AU86" s="14" t="s">
        <v>98</v>
      </c>
      <c r="BK86" s="184">
        <f>BK87+BK157</f>
        <v>0</v>
      </c>
    </row>
    <row r="87" s="10" customFormat="1" ht="25.92" customHeight="1">
      <c r="B87" s="185"/>
      <c r="C87" s="186"/>
      <c r="D87" s="187" t="s">
        <v>69</v>
      </c>
      <c r="E87" s="188" t="s">
        <v>121</v>
      </c>
      <c r="F87" s="188" t="s">
        <v>122</v>
      </c>
      <c r="G87" s="186"/>
      <c r="H87" s="186"/>
      <c r="I87" s="189"/>
      <c r="J87" s="190">
        <f>BK87</f>
        <v>0</v>
      </c>
      <c r="K87" s="186"/>
      <c r="L87" s="191"/>
      <c r="M87" s="192"/>
      <c r="N87" s="193"/>
      <c r="O87" s="193"/>
      <c r="P87" s="194">
        <f>P88+P95+P152</f>
        <v>0</v>
      </c>
      <c r="Q87" s="193"/>
      <c r="R87" s="194">
        <f>R88+R95+R152</f>
        <v>0.018299999999999997</v>
      </c>
      <c r="S87" s="193"/>
      <c r="T87" s="194">
        <f>T88+T95+T152</f>
        <v>0</v>
      </c>
      <c r="U87" s="195"/>
      <c r="AR87" s="196" t="s">
        <v>78</v>
      </c>
      <c r="AT87" s="197" t="s">
        <v>69</v>
      </c>
      <c r="AU87" s="197" t="s">
        <v>70</v>
      </c>
      <c r="AY87" s="196" t="s">
        <v>123</v>
      </c>
      <c r="BK87" s="198">
        <f>BK88+BK95+BK152</f>
        <v>0</v>
      </c>
    </row>
    <row r="88" s="10" customFormat="1" ht="22.8" customHeight="1">
      <c r="B88" s="185"/>
      <c r="C88" s="186"/>
      <c r="D88" s="187" t="s">
        <v>69</v>
      </c>
      <c r="E88" s="199" t="s">
        <v>78</v>
      </c>
      <c r="F88" s="199" t="s">
        <v>124</v>
      </c>
      <c r="G88" s="186"/>
      <c r="H88" s="186"/>
      <c r="I88" s="189"/>
      <c r="J88" s="200">
        <f>BK88</f>
        <v>0</v>
      </c>
      <c r="K88" s="186"/>
      <c r="L88" s="191"/>
      <c r="M88" s="192"/>
      <c r="N88" s="193"/>
      <c r="O88" s="193"/>
      <c r="P88" s="194">
        <f>SUM(P89:P94)</f>
        <v>0</v>
      </c>
      <c r="Q88" s="193"/>
      <c r="R88" s="194">
        <f>SUM(R89:R94)</f>
        <v>0.0012999999999999999</v>
      </c>
      <c r="S88" s="193"/>
      <c r="T88" s="194">
        <f>SUM(T89:T94)</f>
        <v>0</v>
      </c>
      <c r="U88" s="195"/>
      <c r="AR88" s="196" t="s">
        <v>78</v>
      </c>
      <c r="AT88" s="197" t="s">
        <v>69</v>
      </c>
      <c r="AU88" s="197" t="s">
        <v>78</v>
      </c>
      <c r="AY88" s="196" t="s">
        <v>123</v>
      </c>
      <c r="BK88" s="198">
        <f>SUM(BK89:BK94)</f>
        <v>0</v>
      </c>
    </row>
    <row r="89" s="1" customFormat="1" ht="16.5" customHeight="1">
      <c r="B89" s="35"/>
      <c r="C89" s="201" t="s">
        <v>78</v>
      </c>
      <c r="D89" s="201" t="s">
        <v>125</v>
      </c>
      <c r="E89" s="202" t="s">
        <v>496</v>
      </c>
      <c r="F89" s="203" t="s">
        <v>497</v>
      </c>
      <c r="G89" s="204" t="s">
        <v>263</v>
      </c>
      <c r="H89" s="205">
        <v>2</v>
      </c>
      <c r="I89" s="206"/>
      <c r="J89" s="207">
        <f>ROUND(I89*H89,2)</f>
        <v>0</v>
      </c>
      <c r="K89" s="203" t="s">
        <v>129</v>
      </c>
      <c r="L89" s="40"/>
      <c r="M89" s="208" t="s">
        <v>1</v>
      </c>
      <c r="N89" s="209" t="s">
        <v>41</v>
      </c>
      <c r="O89" s="76"/>
      <c r="P89" s="210">
        <f>O89*H89</f>
        <v>0</v>
      </c>
      <c r="Q89" s="210">
        <v>0.00064999999999999997</v>
      </c>
      <c r="R89" s="210">
        <f>Q89*H89</f>
        <v>0.0012999999999999999</v>
      </c>
      <c r="S89" s="210">
        <v>0</v>
      </c>
      <c r="T89" s="210">
        <f>S89*H89</f>
        <v>0</v>
      </c>
      <c r="U89" s="211" t="s">
        <v>1</v>
      </c>
      <c r="AR89" s="14" t="s">
        <v>130</v>
      </c>
      <c r="AT89" s="14" t="s">
        <v>125</v>
      </c>
      <c r="AU89" s="14" t="s">
        <v>80</v>
      </c>
      <c r="AY89" s="14" t="s">
        <v>123</v>
      </c>
      <c r="BE89" s="212">
        <f>IF(N89="základní",J89,0)</f>
        <v>0</v>
      </c>
      <c r="BF89" s="212">
        <f>IF(N89="snížená",J89,0)</f>
        <v>0</v>
      </c>
      <c r="BG89" s="212">
        <f>IF(N89="zákl. přenesená",J89,0)</f>
        <v>0</v>
      </c>
      <c r="BH89" s="212">
        <f>IF(N89="sníž. přenesená",J89,0)</f>
        <v>0</v>
      </c>
      <c r="BI89" s="212">
        <f>IF(N89="nulová",J89,0)</f>
        <v>0</v>
      </c>
      <c r="BJ89" s="14" t="s">
        <v>78</v>
      </c>
      <c r="BK89" s="212">
        <f>ROUND(I89*H89,2)</f>
        <v>0</v>
      </c>
      <c r="BL89" s="14" t="s">
        <v>130</v>
      </c>
      <c r="BM89" s="14" t="s">
        <v>498</v>
      </c>
    </row>
    <row r="90" s="1" customFormat="1">
      <c r="B90" s="35"/>
      <c r="C90" s="36"/>
      <c r="D90" s="213" t="s">
        <v>132</v>
      </c>
      <c r="E90" s="36"/>
      <c r="F90" s="214" t="s">
        <v>499</v>
      </c>
      <c r="G90" s="36"/>
      <c r="H90" s="36"/>
      <c r="I90" s="128"/>
      <c r="J90" s="36"/>
      <c r="K90" s="36"/>
      <c r="L90" s="40"/>
      <c r="M90" s="215"/>
      <c r="N90" s="76"/>
      <c r="O90" s="76"/>
      <c r="P90" s="76"/>
      <c r="Q90" s="76"/>
      <c r="R90" s="76"/>
      <c r="S90" s="76"/>
      <c r="T90" s="76"/>
      <c r="U90" s="77"/>
      <c r="AT90" s="14" t="s">
        <v>132</v>
      </c>
      <c r="AU90" s="14" t="s">
        <v>80</v>
      </c>
    </row>
    <row r="91" s="11" customFormat="1">
      <c r="B91" s="216"/>
      <c r="C91" s="217"/>
      <c r="D91" s="213" t="s">
        <v>134</v>
      </c>
      <c r="E91" s="218" t="s">
        <v>1</v>
      </c>
      <c r="F91" s="219" t="s">
        <v>500</v>
      </c>
      <c r="G91" s="217"/>
      <c r="H91" s="220">
        <v>2</v>
      </c>
      <c r="I91" s="221"/>
      <c r="J91" s="217"/>
      <c r="K91" s="217"/>
      <c r="L91" s="222"/>
      <c r="M91" s="223"/>
      <c r="N91" s="224"/>
      <c r="O91" s="224"/>
      <c r="P91" s="224"/>
      <c r="Q91" s="224"/>
      <c r="R91" s="224"/>
      <c r="S91" s="224"/>
      <c r="T91" s="224"/>
      <c r="U91" s="225"/>
      <c r="AT91" s="226" t="s">
        <v>134</v>
      </c>
      <c r="AU91" s="226" t="s">
        <v>80</v>
      </c>
      <c r="AV91" s="11" t="s">
        <v>80</v>
      </c>
      <c r="AW91" s="11" t="s">
        <v>32</v>
      </c>
      <c r="AX91" s="11" t="s">
        <v>70</v>
      </c>
      <c r="AY91" s="226" t="s">
        <v>123</v>
      </c>
    </row>
    <row r="92" s="1" customFormat="1" ht="16.5" customHeight="1">
      <c r="B92" s="35"/>
      <c r="C92" s="201" t="s">
        <v>80</v>
      </c>
      <c r="D92" s="201" t="s">
        <v>125</v>
      </c>
      <c r="E92" s="202" t="s">
        <v>501</v>
      </c>
      <c r="F92" s="203" t="s">
        <v>502</v>
      </c>
      <c r="G92" s="204" t="s">
        <v>263</v>
      </c>
      <c r="H92" s="205">
        <v>2</v>
      </c>
      <c r="I92" s="206"/>
      <c r="J92" s="207">
        <f>ROUND(I92*H92,2)</f>
        <v>0</v>
      </c>
      <c r="K92" s="203" t="s">
        <v>129</v>
      </c>
      <c r="L92" s="40"/>
      <c r="M92" s="208" t="s">
        <v>1</v>
      </c>
      <c r="N92" s="209" t="s">
        <v>41</v>
      </c>
      <c r="O92" s="76"/>
      <c r="P92" s="210">
        <f>O92*H92</f>
        <v>0</v>
      </c>
      <c r="Q92" s="210">
        <v>0</v>
      </c>
      <c r="R92" s="210">
        <f>Q92*H92</f>
        <v>0</v>
      </c>
      <c r="S92" s="210">
        <v>0</v>
      </c>
      <c r="T92" s="210">
        <f>S92*H92</f>
        <v>0</v>
      </c>
      <c r="U92" s="211" t="s">
        <v>1</v>
      </c>
      <c r="AR92" s="14" t="s">
        <v>130</v>
      </c>
      <c r="AT92" s="14" t="s">
        <v>125</v>
      </c>
      <c r="AU92" s="14" t="s">
        <v>80</v>
      </c>
      <c r="AY92" s="14" t="s">
        <v>123</v>
      </c>
      <c r="BE92" s="212">
        <f>IF(N92="základní",J92,0)</f>
        <v>0</v>
      </c>
      <c r="BF92" s="212">
        <f>IF(N92="snížená",J92,0)</f>
        <v>0</v>
      </c>
      <c r="BG92" s="212">
        <f>IF(N92="zákl. přenesená",J92,0)</f>
        <v>0</v>
      </c>
      <c r="BH92" s="212">
        <f>IF(N92="sníž. přenesená",J92,0)</f>
        <v>0</v>
      </c>
      <c r="BI92" s="212">
        <f>IF(N92="nulová",J92,0)</f>
        <v>0</v>
      </c>
      <c r="BJ92" s="14" t="s">
        <v>78</v>
      </c>
      <c r="BK92" s="212">
        <f>ROUND(I92*H92,2)</f>
        <v>0</v>
      </c>
      <c r="BL92" s="14" t="s">
        <v>130</v>
      </c>
      <c r="BM92" s="14" t="s">
        <v>503</v>
      </c>
    </row>
    <row r="93" s="1" customFormat="1">
      <c r="B93" s="35"/>
      <c r="C93" s="36"/>
      <c r="D93" s="213" t="s">
        <v>132</v>
      </c>
      <c r="E93" s="36"/>
      <c r="F93" s="214" t="s">
        <v>504</v>
      </c>
      <c r="G93" s="36"/>
      <c r="H93" s="36"/>
      <c r="I93" s="128"/>
      <c r="J93" s="36"/>
      <c r="K93" s="36"/>
      <c r="L93" s="40"/>
      <c r="M93" s="215"/>
      <c r="N93" s="76"/>
      <c r="O93" s="76"/>
      <c r="P93" s="76"/>
      <c r="Q93" s="76"/>
      <c r="R93" s="76"/>
      <c r="S93" s="76"/>
      <c r="T93" s="76"/>
      <c r="U93" s="77"/>
      <c r="AT93" s="14" t="s">
        <v>132</v>
      </c>
      <c r="AU93" s="14" t="s">
        <v>80</v>
      </c>
    </row>
    <row r="94" s="11" customFormat="1">
      <c r="B94" s="216"/>
      <c r="C94" s="217"/>
      <c r="D94" s="213" t="s">
        <v>134</v>
      </c>
      <c r="E94" s="218" t="s">
        <v>1</v>
      </c>
      <c r="F94" s="219" t="s">
        <v>505</v>
      </c>
      <c r="G94" s="217"/>
      <c r="H94" s="220">
        <v>2</v>
      </c>
      <c r="I94" s="221"/>
      <c r="J94" s="217"/>
      <c r="K94" s="217"/>
      <c r="L94" s="222"/>
      <c r="M94" s="223"/>
      <c r="N94" s="224"/>
      <c r="O94" s="224"/>
      <c r="P94" s="224"/>
      <c r="Q94" s="224"/>
      <c r="R94" s="224"/>
      <c r="S94" s="224"/>
      <c r="T94" s="224"/>
      <c r="U94" s="225"/>
      <c r="AT94" s="226" t="s">
        <v>134</v>
      </c>
      <c r="AU94" s="226" t="s">
        <v>80</v>
      </c>
      <c r="AV94" s="11" t="s">
        <v>80</v>
      </c>
      <c r="AW94" s="11" t="s">
        <v>32</v>
      </c>
      <c r="AX94" s="11" t="s">
        <v>70</v>
      </c>
      <c r="AY94" s="226" t="s">
        <v>123</v>
      </c>
    </row>
    <row r="95" s="10" customFormat="1" ht="22.8" customHeight="1">
      <c r="B95" s="185"/>
      <c r="C95" s="186"/>
      <c r="D95" s="187" t="s">
        <v>69</v>
      </c>
      <c r="E95" s="199" t="s">
        <v>181</v>
      </c>
      <c r="F95" s="199" t="s">
        <v>336</v>
      </c>
      <c r="G95" s="186"/>
      <c r="H95" s="186"/>
      <c r="I95" s="189"/>
      <c r="J95" s="200">
        <f>BK95</f>
        <v>0</v>
      </c>
      <c r="K95" s="186"/>
      <c r="L95" s="191"/>
      <c r="M95" s="192"/>
      <c r="N95" s="193"/>
      <c r="O95" s="193"/>
      <c r="P95" s="194">
        <f>SUM(P96:P151)</f>
        <v>0</v>
      </c>
      <c r="Q95" s="193"/>
      <c r="R95" s="194">
        <f>SUM(R96:R151)</f>
        <v>0.016999999999999998</v>
      </c>
      <c r="S95" s="193"/>
      <c r="T95" s="194">
        <f>SUM(T96:T151)</f>
        <v>0</v>
      </c>
      <c r="U95" s="195"/>
      <c r="AR95" s="196" t="s">
        <v>78</v>
      </c>
      <c r="AT95" s="197" t="s">
        <v>69</v>
      </c>
      <c r="AU95" s="197" t="s">
        <v>78</v>
      </c>
      <c r="AY95" s="196" t="s">
        <v>123</v>
      </c>
      <c r="BK95" s="198">
        <f>SUM(BK96:BK151)</f>
        <v>0</v>
      </c>
    </row>
    <row r="96" s="1" customFormat="1" ht="16.5" customHeight="1">
      <c r="B96" s="35"/>
      <c r="C96" s="201" t="s">
        <v>141</v>
      </c>
      <c r="D96" s="201" t="s">
        <v>125</v>
      </c>
      <c r="E96" s="202" t="s">
        <v>506</v>
      </c>
      <c r="F96" s="203" t="s">
        <v>507</v>
      </c>
      <c r="G96" s="204" t="s">
        <v>263</v>
      </c>
      <c r="H96" s="205">
        <v>9</v>
      </c>
      <c r="I96" s="206"/>
      <c r="J96" s="207">
        <f>ROUND(I96*H96,2)</f>
        <v>0</v>
      </c>
      <c r="K96" s="203" t="s">
        <v>129</v>
      </c>
      <c r="L96" s="40"/>
      <c r="M96" s="208" t="s">
        <v>1</v>
      </c>
      <c r="N96" s="209" t="s">
        <v>41</v>
      </c>
      <c r="O96" s="76"/>
      <c r="P96" s="210">
        <f>O96*H96</f>
        <v>0</v>
      </c>
      <c r="Q96" s="210">
        <v>0</v>
      </c>
      <c r="R96" s="210">
        <f>Q96*H96</f>
        <v>0</v>
      </c>
      <c r="S96" s="210">
        <v>0</v>
      </c>
      <c r="T96" s="210">
        <f>S96*H96</f>
        <v>0</v>
      </c>
      <c r="U96" s="211" t="s">
        <v>1</v>
      </c>
      <c r="AR96" s="14" t="s">
        <v>130</v>
      </c>
      <c r="AT96" s="14" t="s">
        <v>125</v>
      </c>
      <c r="AU96" s="14" t="s">
        <v>80</v>
      </c>
      <c r="AY96" s="14" t="s">
        <v>123</v>
      </c>
      <c r="BE96" s="212">
        <f>IF(N96="základní",J96,0)</f>
        <v>0</v>
      </c>
      <c r="BF96" s="212">
        <f>IF(N96="snížená",J96,0)</f>
        <v>0</v>
      </c>
      <c r="BG96" s="212">
        <f>IF(N96="zákl. přenesená",J96,0)</f>
        <v>0</v>
      </c>
      <c r="BH96" s="212">
        <f>IF(N96="sníž. přenesená",J96,0)</f>
        <v>0</v>
      </c>
      <c r="BI96" s="212">
        <f>IF(N96="nulová",J96,0)</f>
        <v>0</v>
      </c>
      <c r="BJ96" s="14" t="s">
        <v>78</v>
      </c>
      <c r="BK96" s="212">
        <f>ROUND(I96*H96,2)</f>
        <v>0</v>
      </c>
      <c r="BL96" s="14" t="s">
        <v>130</v>
      </c>
      <c r="BM96" s="14" t="s">
        <v>508</v>
      </c>
    </row>
    <row r="97" s="1" customFormat="1">
      <c r="B97" s="35"/>
      <c r="C97" s="36"/>
      <c r="D97" s="213" t="s">
        <v>132</v>
      </c>
      <c r="E97" s="36"/>
      <c r="F97" s="214" t="s">
        <v>509</v>
      </c>
      <c r="G97" s="36"/>
      <c r="H97" s="36"/>
      <c r="I97" s="128"/>
      <c r="J97" s="36"/>
      <c r="K97" s="36"/>
      <c r="L97" s="40"/>
      <c r="M97" s="215"/>
      <c r="N97" s="76"/>
      <c r="O97" s="76"/>
      <c r="P97" s="76"/>
      <c r="Q97" s="76"/>
      <c r="R97" s="76"/>
      <c r="S97" s="76"/>
      <c r="T97" s="76"/>
      <c r="U97" s="77"/>
      <c r="AT97" s="14" t="s">
        <v>132</v>
      </c>
      <c r="AU97" s="14" t="s">
        <v>80</v>
      </c>
    </row>
    <row r="98" s="11" customFormat="1">
      <c r="B98" s="216"/>
      <c r="C98" s="217"/>
      <c r="D98" s="213" t="s">
        <v>134</v>
      </c>
      <c r="E98" s="218" t="s">
        <v>1</v>
      </c>
      <c r="F98" s="219" t="s">
        <v>510</v>
      </c>
      <c r="G98" s="217"/>
      <c r="H98" s="220">
        <v>5</v>
      </c>
      <c r="I98" s="221"/>
      <c r="J98" s="217"/>
      <c r="K98" s="217"/>
      <c r="L98" s="222"/>
      <c r="M98" s="223"/>
      <c r="N98" s="224"/>
      <c r="O98" s="224"/>
      <c r="P98" s="224"/>
      <c r="Q98" s="224"/>
      <c r="R98" s="224"/>
      <c r="S98" s="224"/>
      <c r="T98" s="224"/>
      <c r="U98" s="225"/>
      <c r="AT98" s="226" t="s">
        <v>134</v>
      </c>
      <c r="AU98" s="226" t="s">
        <v>80</v>
      </c>
      <c r="AV98" s="11" t="s">
        <v>80</v>
      </c>
      <c r="AW98" s="11" t="s">
        <v>32</v>
      </c>
      <c r="AX98" s="11" t="s">
        <v>70</v>
      </c>
      <c r="AY98" s="226" t="s">
        <v>123</v>
      </c>
    </row>
    <row r="99" s="11" customFormat="1">
      <c r="B99" s="216"/>
      <c r="C99" s="217"/>
      <c r="D99" s="213" t="s">
        <v>134</v>
      </c>
      <c r="E99" s="218" t="s">
        <v>1</v>
      </c>
      <c r="F99" s="219" t="s">
        <v>511</v>
      </c>
      <c r="G99" s="217"/>
      <c r="H99" s="220">
        <v>1</v>
      </c>
      <c r="I99" s="221"/>
      <c r="J99" s="217"/>
      <c r="K99" s="217"/>
      <c r="L99" s="222"/>
      <c r="M99" s="223"/>
      <c r="N99" s="224"/>
      <c r="O99" s="224"/>
      <c r="P99" s="224"/>
      <c r="Q99" s="224"/>
      <c r="R99" s="224"/>
      <c r="S99" s="224"/>
      <c r="T99" s="224"/>
      <c r="U99" s="225"/>
      <c r="AT99" s="226" t="s">
        <v>134</v>
      </c>
      <c r="AU99" s="226" t="s">
        <v>80</v>
      </c>
      <c r="AV99" s="11" t="s">
        <v>80</v>
      </c>
      <c r="AW99" s="11" t="s">
        <v>32</v>
      </c>
      <c r="AX99" s="11" t="s">
        <v>70</v>
      </c>
      <c r="AY99" s="226" t="s">
        <v>123</v>
      </c>
    </row>
    <row r="100" s="11" customFormat="1">
      <c r="B100" s="216"/>
      <c r="C100" s="217"/>
      <c r="D100" s="213" t="s">
        <v>134</v>
      </c>
      <c r="E100" s="218" t="s">
        <v>1</v>
      </c>
      <c r="F100" s="219" t="s">
        <v>512</v>
      </c>
      <c r="G100" s="217"/>
      <c r="H100" s="220">
        <v>3</v>
      </c>
      <c r="I100" s="221"/>
      <c r="J100" s="217"/>
      <c r="K100" s="217"/>
      <c r="L100" s="222"/>
      <c r="M100" s="223"/>
      <c r="N100" s="224"/>
      <c r="O100" s="224"/>
      <c r="P100" s="224"/>
      <c r="Q100" s="224"/>
      <c r="R100" s="224"/>
      <c r="S100" s="224"/>
      <c r="T100" s="224"/>
      <c r="U100" s="225"/>
      <c r="AT100" s="226" t="s">
        <v>134</v>
      </c>
      <c r="AU100" s="226" t="s">
        <v>80</v>
      </c>
      <c r="AV100" s="11" t="s">
        <v>80</v>
      </c>
      <c r="AW100" s="11" t="s">
        <v>32</v>
      </c>
      <c r="AX100" s="11" t="s">
        <v>70</v>
      </c>
      <c r="AY100" s="226" t="s">
        <v>123</v>
      </c>
    </row>
    <row r="101" s="1" customFormat="1" ht="16.5" customHeight="1">
      <c r="B101" s="35"/>
      <c r="C101" s="201" t="s">
        <v>130</v>
      </c>
      <c r="D101" s="201" t="s">
        <v>125</v>
      </c>
      <c r="E101" s="202" t="s">
        <v>513</v>
      </c>
      <c r="F101" s="203" t="s">
        <v>514</v>
      </c>
      <c r="G101" s="204" t="s">
        <v>263</v>
      </c>
      <c r="H101" s="205">
        <v>4</v>
      </c>
      <c r="I101" s="206"/>
      <c r="J101" s="207">
        <f>ROUND(I101*H101,2)</f>
        <v>0</v>
      </c>
      <c r="K101" s="203" t="s">
        <v>1</v>
      </c>
      <c r="L101" s="40"/>
      <c r="M101" s="208" t="s">
        <v>1</v>
      </c>
      <c r="N101" s="209" t="s">
        <v>41</v>
      </c>
      <c r="O101" s="76"/>
      <c r="P101" s="210">
        <f>O101*H101</f>
        <v>0</v>
      </c>
      <c r="Q101" s="210">
        <v>0</v>
      </c>
      <c r="R101" s="210">
        <f>Q101*H101</f>
        <v>0</v>
      </c>
      <c r="S101" s="210">
        <v>0</v>
      </c>
      <c r="T101" s="210">
        <f>S101*H101</f>
        <v>0</v>
      </c>
      <c r="U101" s="211" t="s">
        <v>1</v>
      </c>
      <c r="AR101" s="14" t="s">
        <v>130</v>
      </c>
      <c r="AT101" s="14" t="s">
        <v>125</v>
      </c>
      <c r="AU101" s="14" t="s">
        <v>80</v>
      </c>
      <c r="AY101" s="14" t="s">
        <v>123</v>
      </c>
      <c r="BE101" s="212">
        <f>IF(N101="základní",J101,0)</f>
        <v>0</v>
      </c>
      <c r="BF101" s="212">
        <f>IF(N101="snížená",J101,0)</f>
        <v>0</v>
      </c>
      <c r="BG101" s="212">
        <f>IF(N101="zákl. přenesená",J101,0)</f>
        <v>0</v>
      </c>
      <c r="BH101" s="212">
        <f>IF(N101="sníž. přenesená",J101,0)</f>
        <v>0</v>
      </c>
      <c r="BI101" s="212">
        <f>IF(N101="nulová",J101,0)</f>
        <v>0</v>
      </c>
      <c r="BJ101" s="14" t="s">
        <v>78</v>
      </c>
      <c r="BK101" s="212">
        <f>ROUND(I101*H101,2)</f>
        <v>0</v>
      </c>
      <c r="BL101" s="14" t="s">
        <v>130</v>
      </c>
      <c r="BM101" s="14" t="s">
        <v>515</v>
      </c>
    </row>
    <row r="102" s="1" customFormat="1">
      <c r="B102" s="35"/>
      <c r="C102" s="36"/>
      <c r="D102" s="213" t="s">
        <v>132</v>
      </c>
      <c r="E102" s="36"/>
      <c r="F102" s="214" t="s">
        <v>514</v>
      </c>
      <c r="G102" s="36"/>
      <c r="H102" s="36"/>
      <c r="I102" s="128"/>
      <c r="J102" s="36"/>
      <c r="K102" s="36"/>
      <c r="L102" s="40"/>
      <c r="M102" s="215"/>
      <c r="N102" s="76"/>
      <c r="O102" s="76"/>
      <c r="P102" s="76"/>
      <c r="Q102" s="76"/>
      <c r="R102" s="76"/>
      <c r="S102" s="76"/>
      <c r="T102" s="76"/>
      <c r="U102" s="77"/>
      <c r="AT102" s="14" t="s">
        <v>132</v>
      </c>
      <c r="AU102" s="14" t="s">
        <v>80</v>
      </c>
    </row>
    <row r="103" s="11" customFormat="1">
      <c r="B103" s="216"/>
      <c r="C103" s="217"/>
      <c r="D103" s="213" t="s">
        <v>134</v>
      </c>
      <c r="E103" s="218" t="s">
        <v>1</v>
      </c>
      <c r="F103" s="219" t="s">
        <v>511</v>
      </c>
      <c r="G103" s="217"/>
      <c r="H103" s="220">
        <v>1</v>
      </c>
      <c r="I103" s="221"/>
      <c r="J103" s="217"/>
      <c r="K103" s="217"/>
      <c r="L103" s="222"/>
      <c r="M103" s="223"/>
      <c r="N103" s="224"/>
      <c r="O103" s="224"/>
      <c r="P103" s="224"/>
      <c r="Q103" s="224"/>
      <c r="R103" s="224"/>
      <c r="S103" s="224"/>
      <c r="T103" s="224"/>
      <c r="U103" s="225"/>
      <c r="AT103" s="226" t="s">
        <v>134</v>
      </c>
      <c r="AU103" s="226" t="s">
        <v>80</v>
      </c>
      <c r="AV103" s="11" t="s">
        <v>80</v>
      </c>
      <c r="AW103" s="11" t="s">
        <v>32</v>
      </c>
      <c r="AX103" s="11" t="s">
        <v>70</v>
      </c>
      <c r="AY103" s="226" t="s">
        <v>123</v>
      </c>
    </row>
    <row r="104" s="11" customFormat="1">
      <c r="B104" s="216"/>
      <c r="C104" s="217"/>
      <c r="D104" s="213" t="s">
        <v>134</v>
      </c>
      <c r="E104" s="218" t="s">
        <v>1</v>
      </c>
      <c r="F104" s="219" t="s">
        <v>512</v>
      </c>
      <c r="G104" s="217"/>
      <c r="H104" s="220">
        <v>3</v>
      </c>
      <c r="I104" s="221"/>
      <c r="J104" s="217"/>
      <c r="K104" s="217"/>
      <c r="L104" s="222"/>
      <c r="M104" s="223"/>
      <c r="N104" s="224"/>
      <c r="O104" s="224"/>
      <c r="P104" s="224"/>
      <c r="Q104" s="224"/>
      <c r="R104" s="224"/>
      <c r="S104" s="224"/>
      <c r="T104" s="224"/>
      <c r="U104" s="225"/>
      <c r="AT104" s="226" t="s">
        <v>134</v>
      </c>
      <c r="AU104" s="226" t="s">
        <v>80</v>
      </c>
      <c r="AV104" s="11" t="s">
        <v>80</v>
      </c>
      <c r="AW104" s="11" t="s">
        <v>32</v>
      </c>
      <c r="AX104" s="11" t="s">
        <v>70</v>
      </c>
      <c r="AY104" s="226" t="s">
        <v>123</v>
      </c>
    </row>
    <row r="105" s="1" customFormat="1" ht="16.5" customHeight="1">
      <c r="B105" s="35"/>
      <c r="C105" s="201" t="s">
        <v>152</v>
      </c>
      <c r="D105" s="201" t="s">
        <v>125</v>
      </c>
      <c r="E105" s="202" t="s">
        <v>516</v>
      </c>
      <c r="F105" s="203" t="s">
        <v>517</v>
      </c>
      <c r="G105" s="204" t="s">
        <v>263</v>
      </c>
      <c r="H105" s="205">
        <v>189</v>
      </c>
      <c r="I105" s="206"/>
      <c r="J105" s="207">
        <f>ROUND(I105*H105,2)</f>
        <v>0</v>
      </c>
      <c r="K105" s="203" t="s">
        <v>129</v>
      </c>
      <c r="L105" s="40"/>
      <c r="M105" s="208" t="s">
        <v>1</v>
      </c>
      <c r="N105" s="209" t="s">
        <v>41</v>
      </c>
      <c r="O105" s="76"/>
      <c r="P105" s="210">
        <f>O105*H105</f>
        <v>0</v>
      </c>
      <c r="Q105" s="210">
        <v>0</v>
      </c>
      <c r="R105" s="210">
        <f>Q105*H105</f>
        <v>0</v>
      </c>
      <c r="S105" s="210">
        <v>0</v>
      </c>
      <c r="T105" s="210">
        <f>S105*H105</f>
        <v>0</v>
      </c>
      <c r="U105" s="211" t="s">
        <v>1</v>
      </c>
      <c r="AR105" s="14" t="s">
        <v>130</v>
      </c>
      <c r="AT105" s="14" t="s">
        <v>125</v>
      </c>
      <c r="AU105" s="14" t="s">
        <v>80</v>
      </c>
      <c r="AY105" s="14" t="s">
        <v>123</v>
      </c>
      <c r="BE105" s="212">
        <f>IF(N105="základní",J105,0)</f>
        <v>0</v>
      </c>
      <c r="BF105" s="212">
        <f>IF(N105="snížená",J105,0)</f>
        <v>0</v>
      </c>
      <c r="BG105" s="212">
        <f>IF(N105="zákl. přenesená",J105,0)</f>
        <v>0</v>
      </c>
      <c r="BH105" s="212">
        <f>IF(N105="sníž. přenesená",J105,0)</f>
        <v>0</v>
      </c>
      <c r="BI105" s="212">
        <f>IF(N105="nulová",J105,0)</f>
        <v>0</v>
      </c>
      <c r="BJ105" s="14" t="s">
        <v>78</v>
      </c>
      <c r="BK105" s="212">
        <f>ROUND(I105*H105,2)</f>
        <v>0</v>
      </c>
      <c r="BL105" s="14" t="s">
        <v>130</v>
      </c>
      <c r="BM105" s="14" t="s">
        <v>518</v>
      </c>
    </row>
    <row r="106" s="1" customFormat="1">
      <c r="B106" s="35"/>
      <c r="C106" s="36"/>
      <c r="D106" s="213" t="s">
        <v>132</v>
      </c>
      <c r="E106" s="36"/>
      <c r="F106" s="214" t="s">
        <v>519</v>
      </c>
      <c r="G106" s="36"/>
      <c r="H106" s="36"/>
      <c r="I106" s="128"/>
      <c r="J106" s="36"/>
      <c r="K106" s="36"/>
      <c r="L106" s="40"/>
      <c r="M106" s="215"/>
      <c r="N106" s="76"/>
      <c r="O106" s="76"/>
      <c r="P106" s="76"/>
      <c r="Q106" s="76"/>
      <c r="R106" s="76"/>
      <c r="S106" s="76"/>
      <c r="T106" s="76"/>
      <c r="U106" s="77"/>
      <c r="AT106" s="14" t="s">
        <v>132</v>
      </c>
      <c r="AU106" s="14" t="s">
        <v>80</v>
      </c>
    </row>
    <row r="107" s="1" customFormat="1">
      <c r="B107" s="35"/>
      <c r="C107" s="36"/>
      <c r="D107" s="213" t="s">
        <v>178</v>
      </c>
      <c r="E107" s="36"/>
      <c r="F107" s="227" t="s">
        <v>520</v>
      </c>
      <c r="G107" s="36"/>
      <c r="H107" s="36"/>
      <c r="I107" s="128"/>
      <c r="J107" s="36"/>
      <c r="K107" s="36"/>
      <c r="L107" s="40"/>
      <c r="M107" s="215"/>
      <c r="N107" s="76"/>
      <c r="O107" s="76"/>
      <c r="P107" s="76"/>
      <c r="Q107" s="76"/>
      <c r="R107" s="76"/>
      <c r="S107" s="76"/>
      <c r="T107" s="76"/>
      <c r="U107" s="77"/>
      <c r="AT107" s="14" t="s">
        <v>178</v>
      </c>
      <c r="AU107" s="14" t="s">
        <v>80</v>
      </c>
    </row>
    <row r="108" s="11" customFormat="1">
      <c r="B108" s="216"/>
      <c r="C108" s="217"/>
      <c r="D108" s="213" t="s">
        <v>134</v>
      </c>
      <c r="E108" s="218" t="s">
        <v>1</v>
      </c>
      <c r="F108" s="219" t="s">
        <v>521</v>
      </c>
      <c r="G108" s="217"/>
      <c r="H108" s="220">
        <v>105</v>
      </c>
      <c r="I108" s="221"/>
      <c r="J108" s="217"/>
      <c r="K108" s="217"/>
      <c r="L108" s="222"/>
      <c r="M108" s="223"/>
      <c r="N108" s="224"/>
      <c r="O108" s="224"/>
      <c r="P108" s="224"/>
      <c r="Q108" s="224"/>
      <c r="R108" s="224"/>
      <c r="S108" s="224"/>
      <c r="T108" s="224"/>
      <c r="U108" s="225"/>
      <c r="AT108" s="226" t="s">
        <v>134</v>
      </c>
      <c r="AU108" s="226" t="s">
        <v>80</v>
      </c>
      <c r="AV108" s="11" t="s">
        <v>80</v>
      </c>
      <c r="AW108" s="11" t="s">
        <v>32</v>
      </c>
      <c r="AX108" s="11" t="s">
        <v>70</v>
      </c>
      <c r="AY108" s="226" t="s">
        <v>123</v>
      </c>
    </row>
    <row r="109" s="11" customFormat="1">
      <c r="B109" s="216"/>
      <c r="C109" s="217"/>
      <c r="D109" s="213" t="s">
        <v>134</v>
      </c>
      <c r="E109" s="218" t="s">
        <v>1</v>
      </c>
      <c r="F109" s="219" t="s">
        <v>522</v>
      </c>
      <c r="G109" s="217"/>
      <c r="H109" s="220">
        <v>21</v>
      </c>
      <c r="I109" s="221"/>
      <c r="J109" s="217"/>
      <c r="K109" s="217"/>
      <c r="L109" s="222"/>
      <c r="M109" s="223"/>
      <c r="N109" s="224"/>
      <c r="O109" s="224"/>
      <c r="P109" s="224"/>
      <c r="Q109" s="224"/>
      <c r="R109" s="224"/>
      <c r="S109" s="224"/>
      <c r="T109" s="224"/>
      <c r="U109" s="225"/>
      <c r="AT109" s="226" t="s">
        <v>134</v>
      </c>
      <c r="AU109" s="226" t="s">
        <v>80</v>
      </c>
      <c r="AV109" s="11" t="s">
        <v>80</v>
      </c>
      <c r="AW109" s="11" t="s">
        <v>32</v>
      </c>
      <c r="AX109" s="11" t="s">
        <v>70</v>
      </c>
      <c r="AY109" s="226" t="s">
        <v>123</v>
      </c>
    </row>
    <row r="110" s="11" customFormat="1">
      <c r="B110" s="216"/>
      <c r="C110" s="217"/>
      <c r="D110" s="213" t="s">
        <v>134</v>
      </c>
      <c r="E110" s="218" t="s">
        <v>1</v>
      </c>
      <c r="F110" s="219" t="s">
        <v>523</v>
      </c>
      <c r="G110" s="217"/>
      <c r="H110" s="220">
        <v>63</v>
      </c>
      <c r="I110" s="221"/>
      <c r="J110" s="217"/>
      <c r="K110" s="217"/>
      <c r="L110" s="222"/>
      <c r="M110" s="223"/>
      <c r="N110" s="224"/>
      <c r="O110" s="224"/>
      <c r="P110" s="224"/>
      <c r="Q110" s="224"/>
      <c r="R110" s="224"/>
      <c r="S110" s="224"/>
      <c r="T110" s="224"/>
      <c r="U110" s="225"/>
      <c r="AT110" s="226" t="s">
        <v>134</v>
      </c>
      <c r="AU110" s="226" t="s">
        <v>80</v>
      </c>
      <c r="AV110" s="11" t="s">
        <v>80</v>
      </c>
      <c r="AW110" s="11" t="s">
        <v>32</v>
      </c>
      <c r="AX110" s="11" t="s">
        <v>70</v>
      </c>
      <c r="AY110" s="226" t="s">
        <v>123</v>
      </c>
    </row>
    <row r="111" s="1" customFormat="1" ht="16.5" customHeight="1">
      <c r="B111" s="35"/>
      <c r="C111" s="201" t="s">
        <v>158</v>
      </c>
      <c r="D111" s="201" t="s">
        <v>125</v>
      </c>
      <c r="E111" s="202" t="s">
        <v>524</v>
      </c>
      <c r="F111" s="203" t="s">
        <v>525</v>
      </c>
      <c r="G111" s="204" t="s">
        <v>263</v>
      </c>
      <c r="H111" s="205">
        <v>18</v>
      </c>
      <c r="I111" s="206"/>
      <c r="J111" s="207">
        <f>ROUND(I111*H111,2)</f>
        <v>0</v>
      </c>
      <c r="K111" s="203" t="s">
        <v>129</v>
      </c>
      <c r="L111" s="40"/>
      <c r="M111" s="208" t="s">
        <v>1</v>
      </c>
      <c r="N111" s="209" t="s">
        <v>41</v>
      </c>
      <c r="O111" s="76"/>
      <c r="P111" s="210">
        <f>O111*H111</f>
        <v>0</v>
      </c>
      <c r="Q111" s="210">
        <v>0</v>
      </c>
      <c r="R111" s="210">
        <f>Q111*H111</f>
        <v>0</v>
      </c>
      <c r="S111" s="210">
        <v>0</v>
      </c>
      <c r="T111" s="210">
        <f>S111*H111</f>
        <v>0</v>
      </c>
      <c r="U111" s="211" t="s">
        <v>1</v>
      </c>
      <c r="AR111" s="14" t="s">
        <v>130</v>
      </c>
      <c r="AT111" s="14" t="s">
        <v>125</v>
      </c>
      <c r="AU111" s="14" t="s">
        <v>80</v>
      </c>
      <c r="AY111" s="14" t="s">
        <v>123</v>
      </c>
      <c r="BE111" s="212">
        <f>IF(N111="základní",J111,0)</f>
        <v>0</v>
      </c>
      <c r="BF111" s="212">
        <f>IF(N111="snížená",J111,0)</f>
        <v>0</v>
      </c>
      <c r="BG111" s="212">
        <f>IF(N111="zákl. přenesená",J111,0)</f>
        <v>0</v>
      </c>
      <c r="BH111" s="212">
        <f>IF(N111="sníž. přenesená",J111,0)</f>
        <v>0</v>
      </c>
      <c r="BI111" s="212">
        <f>IF(N111="nulová",J111,0)</f>
        <v>0</v>
      </c>
      <c r="BJ111" s="14" t="s">
        <v>78</v>
      </c>
      <c r="BK111" s="212">
        <f>ROUND(I111*H111,2)</f>
        <v>0</v>
      </c>
      <c r="BL111" s="14" t="s">
        <v>130</v>
      </c>
      <c r="BM111" s="14" t="s">
        <v>526</v>
      </c>
    </row>
    <row r="112" s="1" customFormat="1">
      <c r="B112" s="35"/>
      <c r="C112" s="36"/>
      <c r="D112" s="213" t="s">
        <v>132</v>
      </c>
      <c r="E112" s="36"/>
      <c r="F112" s="214" t="s">
        <v>527</v>
      </c>
      <c r="G112" s="36"/>
      <c r="H112" s="36"/>
      <c r="I112" s="128"/>
      <c r="J112" s="36"/>
      <c r="K112" s="36"/>
      <c r="L112" s="40"/>
      <c r="M112" s="215"/>
      <c r="N112" s="76"/>
      <c r="O112" s="76"/>
      <c r="P112" s="76"/>
      <c r="Q112" s="76"/>
      <c r="R112" s="76"/>
      <c r="S112" s="76"/>
      <c r="T112" s="76"/>
      <c r="U112" s="77"/>
      <c r="AT112" s="14" t="s">
        <v>132</v>
      </c>
      <c r="AU112" s="14" t="s">
        <v>80</v>
      </c>
    </row>
    <row r="113" s="11" customFormat="1">
      <c r="B113" s="216"/>
      <c r="C113" s="217"/>
      <c r="D113" s="213" t="s">
        <v>134</v>
      </c>
      <c r="E113" s="218" t="s">
        <v>1</v>
      </c>
      <c r="F113" s="219" t="s">
        <v>528</v>
      </c>
      <c r="G113" s="217"/>
      <c r="H113" s="220">
        <v>5</v>
      </c>
      <c r="I113" s="221"/>
      <c r="J113" s="217"/>
      <c r="K113" s="217"/>
      <c r="L113" s="222"/>
      <c r="M113" s="223"/>
      <c r="N113" s="224"/>
      <c r="O113" s="224"/>
      <c r="P113" s="224"/>
      <c r="Q113" s="224"/>
      <c r="R113" s="224"/>
      <c r="S113" s="224"/>
      <c r="T113" s="224"/>
      <c r="U113" s="225"/>
      <c r="AT113" s="226" t="s">
        <v>134</v>
      </c>
      <c r="AU113" s="226" t="s">
        <v>80</v>
      </c>
      <c r="AV113" s="11" t="s">
        <v>80</v>
      </c>
      <c r="AW113" s="11" t="s">
        <v>32</v>
      </c>
      <c r="AX113" s="11" t="s">
        <v>70</v>
      </c>
      <c r="AY113" s="226" t="s">
        <v>123</v>
      </c>
    </row>
    <row r="114" s="11" customFormat="1">
      <c r="B114" s="216"/>
      <c r="C114" s="217"/>
      <c r="D114" s="213" t="s">
        <v>134</v>
      </c>
      <c r="E114" s="218" t="s">
        <v>1</v>
      </c>
      <c r="F114" s="219" t="s">
        <v>529</v>
      </c>
      <c r="G114" s="217"/>
      <c r="H114" s="220">
        <v>1</v>
      </c>
      <c r="I114" s="221"/>
      <c r="J114" s="217"/>
      <c r="K114" s="217"/>
      <c r="L114" s="222"/>
      <c r="M114" s="223"/>
      <c r="N114" s="224"/>
      <c r="O114" s="224"/>
      <c r="P114" s="224"/>
      <c r="Q114" s="224"/>
      <c r="R114" s="224"/>
      <c r="S114" s="224"/>
      <c r="T114" s="224"/>
      <c r="U114" s="225"/>
      <c r="AT114" s="226" t="s">
        <v>134</v>
      </c>
      <c r="AU114" s="226" t="s">
        <v>80</v>
      </c>
      <c r="AV114" s="11" t="s">
        <v>80</v>
      </c>
      <c r="AW114" s="11" t="s">
        <v>32</v>
      </c>
      <c r="AX114" s="11" t="s">
        <v>70</v>
      </c>
      <c r="AY114" s="226" t="s">
        <v>123</v>
      </c>
    </row>
    <row r="115" s="11" customFormat="1">
      <c r="B115" s="216"/>
      <c r="C115" s="217"/>
      <c r="D115" s="213" t="s">
        <v>134</v>
      </c>
      <c r="E115" s="218" t="s">
        <v>1</v>
      </c>
      <c r="F115" s="219" t="s">
        <v>530</v>
      </c>
      <c r="G115" s="217"/>
      <c r="H115" s="220">
        <v>5</v>
      </c>
      <c r="I115" s="221"/>
      <c r="J115" s="217"/>
      <c r="K115" s="217"/>
      <c r="L115" s="222"/>
      <c r="M115" s="223"/>
      <c r="N115" s="224"/>
      <c r="O115" s="224"/>
      <c r="P115" s="224"/>
      <c r="Q115" s="224"/>
      <c r="R115" s="224"/>
      <c r="S115" s="224"/>
      <c r="T115" s="224"/>
      <c r="U115" s="225"/>
      <c r="AT115" s="226" t="s">
        <v>134</v>
      </c>
      <c r="AU115" s="226" t="s">
        <v>80</v>
      </c>
      <c r="AV115" s="11" t="s">
        <v>80</v>
      </c>
      <c r="AW115" s="11" t="s">
        <v>32</v>
      </c>
      <c r="AX115" s="11" t="s">
        <v>70</v>
      </c>
      <c r="AY115" s="226" t="s">
        <v>123</v>
      </c>
    </row>
    <row r="116" s="11" customFormat="1">
      <c r="B116" s="216"/>
      <c r="C116" s="217"/>
      <c r="D116" s="213" t="s">
        <v>134</v>
      </c>
      <c r="E116" s="218" t="s">
        <v>1</v>
      </c>
      <c r="F116" s="219" t="s">
        <v>531</v>
      </c>
      <c r="G116" s="217"/>
      <c r="H116" s="220">
        <v>4</v>
      </c>
      <c r="I116" s="221"/>
      <c r="J116" s="217"/>
      <c r="K116" s="217"/>
      <c r="L116" s="222"/>
      <c r="M116" s="223"/>
      <c r="N116" s="224"/>
      <c r="O116" s="224"/>
      <c r="P116" s="224"/>
      <c r="Q116" s="224"/>
      <c r="R116" s="224"/>
      <c r="S116" s="224"/>
      <c r="T116" s="224"/>
      <c r="U116" s="225"/>
      <c r="AT116" s="226" t="s">
        <v>134</v>
      </c>
      <c r="AU116" s="226" t="s">
        <v>80</v>
      </c>
      <c r="AV116" s="11" t="s">
        <v>80</v>
      </c>
      <c r="AW116" s="11" t="s">
        <v>32</v>
      </c>
      <c r="AX116" s="11" t="s">
        <v>70</v>
      </c>
      <c r="AY116" s="226" t="s">
        <v>123</v>
      </c>
    </row>
    <row r="117" s="11" customFormat="1">
      <c r="B117" s="216"/>
      <c r="C117" s="217"/>
      <c r="D117" s="213" t="s">
        <v>134</v>
      </c>
      <c r="E117" s="218" t="s">
        <v>1</v>
      </c>
      <c r="F117" s="219" t="s">
        <v>532</v>
      </c>
      <c r="G117" s="217"/>
      <c r="H117" s="220">
        <v>3</v>
      </c>
      <c r="I117" s="221"/>
      <c r="J117" s="217"/>
      <c r="K117" s="217"/>
      <c r="L117" s="222"/>
      <c r="M117" s="223"/>
      <c r="N117" s="224"/>
      <c r="O117" s="224"/>
      <c r="P117" s="224"/>
      <c r="Q117" s="224"/>
      <c r="R117" s="224"/>
      <c r="S117" s="224"/>
      <c r="T117" s="224"/>
      <c r="U117" s="225"/>
      <c r="AT117" s="226" t="s">
        <v>134</v>
      </c>
      <c r="AU117" s="226" t="s">
        <v>80</v>
      </c>
      <c r="AV117" s="11" t="s">
        <v>80</v>
      </c>
      <c r="AW117" s="11" t="s">
        <v>32</v>
      </c>
      <c r="AX117" s="11" t="s">
        <v>70</v>
      </c>
      <c r="AY117" s="226" t="s">
        <v>123</v>
      </c>
    </row>
    <row r="118" s="1" customFormat="1" ht="16.5" customHeight="1">
      <c r="B118" s="35"/>
      <c r="C118" s="201" t="s">
        <v>166</v>
      </c>
      <c r="D118" s="201" t="s">
        <v>125</v>
      </c>
      <c r="E118" s="202" t="s">
        <v>533</v>
      </c>
      <c r="F118" s="203" t="s">
        <v>534</v>
      </c>
      <c r="G118" s="204" t="s">
        <v>263</v>
      </c>
      <c r="H118" s="205">
        <v>378</v>
      </c>
      <c r="I118" s="206"/>
      <c r="J118" s="207">
        <f>ROUND(I118*H118,2)</f>
        <v>0</v>
      </c>
      <c r="K118" s="203" t="s">
        <v>129</v>
      </c>
      <c r="L118" s="40"/>
      <c r="M118" s="208" t="s">
        <v>1</v>
      </c>
      <c r="N118" s="209" t="s">
        <v>41</v>
      </c>
      <c r="O118" s="76"/>
      <c r="P118" s="210">
        <f>O118*H118</f>
        <v>0</v>
      </c>
      <c r="Q118" s="210">
        <v>0</v>
      </c>
      <c r="R118" s="210">
        <f>Q118*H118</f>
        <v>0</v>
      </c>
      <c r="S118" s="210">
        <v>0</v>
      </c>
      <c r="T118" s="210">
        <f>S118*H118</f>
        <v>0</v>
      </c>
      <c r="U118" s="211" t="s">
        <v>1</v>
      </c>
      <c r="AR118" s="14" t="s">
        <v>130</v>
      </c>
      <c r="AT118" s="14" t="s">
        <v>125</v>
      </c>
      <c r="AU118" s="14" t="s">
        <v>80</v>
      </c>
      <c r="AY118" s="14" t="s">
        <v>123</v>
      </c>
      <c r="BE118" s="212">
        <f>IF(N118="základní",J118,0)</f>
        <v>0</v>
      </c>
      <c r="BF118" s="212">
        <f>IF(N118="snížená",J118,0)</f>
        <v>0</v>
      </c>
      <c r="BG118" s="212">
        <f>IF(N118="zákl. přenesená",J118,0)</f>
        <v>0</v>
      </c>
      <c r="BH118" s="212">
        <f>IF(N118="sníž. přenesená",J118,0)</f>
        <v>0</v>
      </c>
      <c r="BI118" s="212">
        <f>IF(N118="nulová",J118,0)</f>
        <v>0</v>
      </c>
      <c r="BJ118" s="14" t="s">
        <v>78</v>
      </c>
      <c r="BK118" s="212">
        <f>ROUND(I118*H118,2)</f>
        <v>0</v>
      </c>
      <c r="BL118" s="14" t="s">
        <v>130</v>
      </c>
      <c r="BM118" s="14" t="s">
        <v>535</v>
      </c>
    </row>
    <row r="119" s="1" customFormat="1">
      <c r="B119" s="35"/>
      <c r="C119" s="36"/>
      <c r="D119" s="213" t="s">
        <v>132</v>
      </c>
      <c r="E119" s="36"/>
      <c r="F119" s="214" t="s">
        <v>536</v>
      </c>
      <c r="G119" s="36"/>
      <c r="H119" s="36"/>
      <c r="I119" s="128"/>
      <c r="J119" s="36"/>
      <c r="K119" s="36"/>
      <c r="L119" s="40"/>
      <c r="M119" s="215"/>
      <c r="N119" s="76"/>
      <c r="O119" s="76"/>
      <c r="P119" s="76"/>
      <c r="Q119" s="76"/>
      <c r="R119" s="76"/>
      <c r="S119" s="76"/>
      <c r="T119" s="76"/>
      <c r="U119" s="77"/>
      <c r="AT119" s="14" t="s">
        <v>132</v>
      </c>
      <c r="AU119" s="14" t="s">
        <v>80</v>
      </c>
    </row>
    <row r="120" s="1" customFormat="1">
      <c r="B120" s="35"/>
      <c r="C120" s="36"/>
      <c r="D120" s="213" t="s">
        <v>178</v>
      </c>
      <c r="E120" s="36"/>
      <c r="F120" s="227" t="s">
        <v>520</v>
      </c>
      <c r="G120" s="36"/>
      <c r="H120" s="36"/>
      <c r="I120" s="128"/>
      <c r="J120" s="36"/>
      <c r="K120" s="36"/>
      <c r="L120" s="40"/>
      <c r="M120" s="215"/>
      <c r="N120" s="76"/>
      <c r="O120" s="76"/>
      <c r="P120" s="76"/>
      <c r="Q120" s="76"/>
      <c r="R120" s="76"/>
      <c r="S120" s="76"/>
      <c r="T120" s="76"/>
      <c r="U120" s="77"/>
      <c r="AT120" s="14" t="s">
        <v>178</v>
      </c>
      <c r="AU120" s="14" t="s">
        <v>80</v>
      </c>
    </row>
    <row r="121" s="11" customFormat="1">
      <c r="B121" s="216"/>
      <c r="C121" s="217"/>
      <c r="D121" s="213" t="s">
        <v>134</v>
      </c>
      <c r="E121" s="218" t="s">
        <v>1</v>
      </c>
      <c r="F121" s="219" t="s">
        <v>537</v>
      </c>
      <c r="G121" s="217"/>
      <c r="H121" s="220">
        <v>105</v>
      </c>
      <c r="I121" s="221"/>
      <c r="J121" s="217"/>
      <c r="K121" s="217"/>
      <c r="L121" s="222"/>
      <c r="M121" s="223"/>
      <c r="N121" s="224"/>
      <c r="O121" s="224"/>
      <c r="P121" s="224"/>
      <c r="Q121" s="224"/>
      <c r="R121" s="224"/>
      <c r="S121" s="224"/>
      <c r="T121" s="224"/>
      <c r="U121" s="225"/>
      <c r="AT121" s="226" t="s">
        <v>134</v>
      </c>
      <c r="AU121" s="226" t="s">
        <v>80</v>
      </c>
      <c r="AV121" s="11" t="s">
        <v>80</v>
      </c>
      <c r="AW121" s="11" t="s">
        <v>32</v>
      </c>
      <c r="AX121" s="11" t="s">
        <v>70</v>
      </c>
      <c r="AY121" s="226" t="s">
        <v>123</v>
      </c>
    </row>
    <row r="122" s="11" customFormat="1">
      <c r="B122" s="216"/>
      <c r="C122" s="217"/>
      <c r="D122" s="213" t="s">
        <v>134</v>
      </c>
      <c r="E122" s="218" t="s">
        <v>1</v>
      </c>
      <c r="F122" s="219" t="s">
        <v>538</v>
      </c>
      <c r="G122" s="217"/>
      <c r="H122" s="220">
        <v>21</v>
      </c>
      <c r="I122" s="221"/>
      <c r="J122" s="217"/>
      <c r="K122" s="217"/>
      <c r="L122" s="222"/>
      <c r="M122" s="223"/>
      <c r="N122" s="224"/>
      <c r="O122" s="224"/>
      <c r="P122" s="224"/>
      <c r="Q122" s="224"/>
      <c r="R122" s="224"/>
      <c r="S122" s="224"/>
      <c r="T122" s="224"/>
      <c r="U122" s="225"/>
      <c r="AT122" s="226" t="s">
        <v>134</v>
      </c>
      <c r="AU122" s="226" t="s">
        <v>80</v>
      </c>
      <c r="AV122" s="11" t="s">
        <v>80</v>
      </c>
      <c r="AW122" s="11" t="s">
        <v>32</v>
      </c>
      <c r="AX122" s="11" t="s">
        <v>70</v>
      </c>
      <c r="AY122" s="226" t="s">
        <v>123</v>
      </c>
    </row>
    <row r="123" s="11" customFormat="1">
      <c r="B123" s="216"/>
      <c r="C123" s="217"/>
      <c r="D123" s="213" t="s">
        <v>134</v>
      </c>
      <c r="E123" s="218" t="s">
        <v>1</v>
      </c>
      <c r="F123" s="219" t="s">
        <v>539</v>
      </c>
      <c r="G123" s="217"/>
      <c r="H123" s="220">
        <v>105</v>
      </c>
      <c r="I123" s="221"/>
      <c r="J123" s="217"/>
      <c r="K123" s="217"/>
      <c r="L123" s="222"/>
      <c r="M123" s="223"/>
      <c r="N123" s="224"/>
      <c r="O123" s="224"/>
      <c r="P123" s="224"/>
      <c r="Q123" s="224"/>
      <c r="R123" s="224"/>
      <c r="S123" s="224"/>
      <c r="T123" s="224"/>
      <c r="U123" s="225"/>
      <c r="AT123" s="226" t="s">
        <v>134</v>
      </c>
      <c r="AU123" s="226" t="s">
        <v>80</v>
      </c>
      <c r="AV123" s="11" t="s">
        <v>80</v>
      </c>
      <c r="AW123" s="11" t="s">
        <v>32</v>
      </c>
      <c r="AX123" s="11" t="s">
        <v>70</v>
      </c>
      <c r="AY123" s="226" t="s">
        <v>123</v>
      </c>
    </row>
    <row r="124" s="11" customFormat="1">
      <c r="B124" s="216"/>
      <c r="C124" s="217"/>
      <c r="D124" s="213" t="s">
        <v>134</v>
      </c>
      <c r="E124" s="218" t="s">
        <v>1</v>
      </c>
      <c r="F124" s="219" t="s">
        <v>540</v>
      </c>
      <c r="G124" s="217"/>
      <c r="H124" s="220">
        <v>84</v>
      </c>
      <c r="I124" s="221"/>
      <c r="J124" s="217"/>
      <c r="K124" s="217"/>
      <c r="L124" s="222"/>
      <c r="M124" s="223"/>
      <c r="N124" s="224"/>
      <c r="O124" s="224"/>
      <c r="P124" s="224"/>
      <c r="Q124" s="224"/>
      <c r="R124" s="224"/>
      <c r="S124" s="224"/>
      <c r="T124" s="224"/>
      <c r="U124" s="225"/>
      <c r="AT124" s="226" t="s">
        <v>134</v>
      </c>
      <c r="AU124" s="226" t="s">
        <v>80</v>
      </c>
      <c r="AV124" s="11" t="s">
        <v>80</v>
      </c>
      <c r="AW124" s="11" t="s">
        <v>32</v>
      </c>
      <c r="AX124" s="11" t="s">
        <v>70</v>
      </c>
      <c r="AY124" s="226" t="s">
        <v>123</v>
      </c>
    </row>
    <row r="125" s="11" customFormat="1">
      <c r="B125" s="216"/>
      <c r="C125" s="217"/>
      <c r="D125" s="213" t="s">
        <v>134</v>
      </c>
      <c r="E125" s="218" t="s">
        <v>1</v>
      </c>
      <c r="F125" s="219" t="s">
        <v>541</v>
      </c>
      <c r="G125" s="217"/>
      <c r="H125" s="220">
        <v>63</v>
      </c>
      <c r="I125" s="221"/>
      <c r="J125" s="217"/>
      <c r="K125" s="217"/>
      <c r="L125" s="222"/>
      <c r="M125" s="223"/>
      <c r="N125" s="224"/>
      <c r="O125" s="224"/>
      <c r="P125" s="224"/>
      <c r="Q125" s="224"/>
      <c r="R125" s="224"/>
      <c r="S125" s="224"/>
      <c r="T125" s="224"/>
      <c r="U125" s="225"/>
      <c r="AT125" s="226" t="s">
        <v>134</v>
      </c>
      <c r="AU125" s="226" t="s">
        <v>80</v>
      </c>
      <c r="AV125" s="11" t="s">
        <v>80</v>
      </c>
      <c r="AW125" s="11" t="s">
        <v>32</v>
      </c>
      <c r="AX125" s="11" t="s">
        <v>70</v>
      </c>
      <c r="AY125" s="226" t="s">
        <v>123</v>
      </c>
    </row>
    <row r="126" s="1" customFormat="1" ht="16.5" customHeight="1">
      <c r="B126" s="35"/>
      <c r="C126" s="201" t="s">
        <v>173</v>
      </c>
      <c r="D126" s="201" t="s">
        <v>125</v>
      </c>
      <c r="E126" s="202" t="s">
        <v>542</v>
      </c>
      <c r="F126" s="203" t="s">
        <v>543</v>
      </c>
      <c r="G126" s="204" t="s">
        <v>263</v>
      </c>
      <c r="H126" s="205">
        <v>7</v>
      </c>
      <c r="I126" s="206"/>
      <c r="J126" s="207">
        <f>ROUND(I126*H126,2)</f>
        <v>0</v>
      </c>
      <c r="K126" s="203" t="s">
        <v>129</v>
      </c>
      <c r="L126" s="40"/>
      <c r="M126" s="208" t="s">
        <v>1</v>
      </c>
      <c r="N126" s="209" t="s">
        <v>41</v>
      </c>
      <c r="O126" s="76"/>
      <c r="P126" s="210">
        <f>O126*H126</f>
        <v>0</v>
      </c>
      <c r="Q126" s="210">
        <v>0</v>
      </c>
      <c r="R126" s="210">
        <f>Q126*H126</f>
        <v>0</v>
      </c>
      <c r="S126" s="210">
        <v>0</v>
      </c>
      <c r="T126" s="210">
        <f>S126*H126</f>
        <v>0</v>
      </c>
      <c r="U126" s="211" t="s">
        <v>1</v>
      </c>
      <c r="AR126" s="14" t="s">
        <v>130</v>
      </c>
      <c r="AT126" s="14" t="s">
        <v>125</v>
      </c>
      <c r="AU126" s="14" t="s">
        <v>80</v>
      </c>
      <c r="AY126" s="14" t="s">
        <v>123</v>
      </c>
      <c r="BE126" s="212">
        <f>IF(N126="základní",J126,0)</f>
        <v>0</v>
      </c>
      <c r="BF126" s="212">
        <f>IF(N126="snížená",J126,0)</f>
        <v>0</v>
      </c>
      <c r="BG126" s="212">
        <f>IF(N126="zákl. přenesená",J126,0)</f>
        <v>0</v>
      </c>
      <c r="BH126" s="212">
        <f>IF(N126="sníž. přenesená",J126,0)</f>
        <v>0</v>
      </c>
      <c r="BI126" s="212">
        <f>IF(N126="nulová",J126,0)</f>
        <v>0</v>
      </c>
      <c r="BJ126" s="14" t="s">
        <v>78</v>
      </c>
      <c r="BK126" s="212">
        <f>ROUND(I126*H126,2)</f>
        <v>0</v>
      </c>
      <c r="BL126" s="14" t="s">
        <v>130</v>
      </c>
      <c r="BM126" s="14" t="s">
        <v>544</v>
      </c>
    </row>
    <row r="127" s="1" customFormat="1">
      <c r="B127" s="35"/>
      <c r="C127" s="36"/>
      <c r="D127" s="213" t="s">
        <v>132</v>
      </c>
      <c r="E127" s="36"/>
      <c r="F127" s="214" t="s">
        <v>545</v>
      </c>
      <c r="G127" s="36"/>
      <c r="H127" s="36"/>
      <c r="I127" s="128"/>
      <c r="J127" s="36"/>
      <c r="K127" s="36"/>
      <c r="L127" s="40"/>
      <c r="M127" s="215"/>
      <c r="N127" s="76"/>
      <c r="O127" s="76"/>
      <c r="P127" s="76"/>
      <c r="Q127" s="76"/>
      <c r="R127" s="76"/>
      <c r="S127" s="76"/>
      <c r="T127" s="76"/>
      <c r="U127" s="77"/>
      <c r="AT127" s="14" t="s">
        <v>132</v>
      </c>
      <c r="AU127" s="14" t="s">
        <v>80</v>
      </c>
    </row>
    <row r="128" s="11" customFormat="1">
      <c r="B128" s="216"/>
      <c r="C128" s="217"/>
      <c r="D128" s="213" t="s">
        <v>134</v>
      </c>
      <c r="E128" s="218" t="s">
        <v>1</v>
      </c>
      <c r="F128" s="219" t="s">
        <v>546</v>
      </c>
      <c r="G128" s="217"/>
      <c r="H128" s="220">
        <v>7</v>
      </c>
      <c r="I128" s="221"/>
      <c r="J128" s="217"/>
      <c r="K128" s="217"/>
      <c r="L128" s="222"/>
      <c r="M128" s="223"/>
      <c r="N128" s="224"/>
      <c r="O128" s="224"/>
      <c r="P128" s="224"/>
      <c r="Q128" s="224"/>
      <c r="R128" s="224"/>
      <c r="S128" s="224"/>
      <c r="T128" s="224"/>
      <c r="U128" s="225"/>
      <c r="AT128" s="226" t="s">
        <v>134</v>
      </c>
      <c r="AU128" s="226" t="s">
        <v>80</v>
      </c>
      <c r="AV128" s="11" t="s">
        <v>80</v>
      </c>
      <c r="AW128" s="11" t="s">
        <v>32</v>
      </c>
      <c r="AX128" s="11" t="s">
        <v>70</v>
      </c>
      <c r="AY128" s="226" t="s">
        <v>123</v>
      </c>
    </row>
    <row r="129" s="1" customFormat="1" ht="16.5" customHeight="1">
      <c r="B129" s="35"/>
      <c r="C129" s="201" t="s">
        <v>181</v>
      </c>
      <c r="D129" s="201" t="s">
        <v>125</v>
      </c>
      <c r="E129" s="202" t="s">
        <v>547</v>
      </c>
      <c r="F129" s="203" t="s">
        <v>548</v>
      </c>
      <c r="G129" s="204" t="s">
        <v>263</v>
      </c>
      <c r="H129" s="205">
        <v>147</v>
      </c>
      <c r="I129" s="206"/>
      <c r="J129" s="207">
        <f>ROUND(I129*H129,2)</f>
        <v>0</v>
      </c>
      <c r="K129" s="203" t="s">
        <v>129</v>
      </c>
      <c r="L129" s="40"/>
      <c r="M129" s="208" t="s">
        <v>1</v>
      </c>
      <c r="N129" s="209" t="s">
        <v>41</v>
      </c>
      <c r="O129" s="76"/>
      <c r="P129" s="210">
        <f>O129*H129</f>
        <v>0</v>
      </c>
      <c r="Q129" s="210">
        <v>0</v>
      </c>
      <c r="R129" s="210">
        <f>Q129*H129</f>
        <v>0</v>
      </c>
      <c r="S129" s="210">
        <v>0</v>
      </c>
      <c r="T129" s="210">
        <f>S129*H129</f>
        <v>0</v>
      </c>
      <c r="U129" s="211" t="s">
        <v>1</v>
      </c>
      <c r="AR129" s="14" t="s">
        <v>130</v>
      </c>
      <c r="AT129" s="14" t="s">
        <v>125</v>
      </c>
      <c r="AU129" s="14" t="s">
        <v>80</v>
      </c>
      <c r="AY129" s="14" t="s">
        <v>123</v>
      </c>
      <c r="BE129" s="212">
        <f>IF(N129="základní",J129,0)</f>
        <v>0</v>
      </c>
      <c r="BF129" s="212">
        <f>IF(N129="snížená",J129,0)</f>
        <v>0</v>
      </c>
      <c r="BG129" s="212">
        <f>IF(N129="zákl. přenesená",J129,0)</f>
        <v>0</v>
      </c>
      <c r="BH129" s="212">
        <f>IF(N129="sníž. přenesená",J129,0)</f>
        <v>0</v>
      </c>
      <c r="BI129" s="212">
        <f>IF(N129="nulová",J129,0)</f>
        <v>0</v>
      </c>
      <c r="BJ129" s="14" t="s">
        <v>78</v>
      </c>
      <c r="BK129" s="212">
        <f>ROUND(I129*H129,2)</f>
        <v>0</v>
      </c>
      <c r="BL129" s="14" t="s">
        <v>130</v>
      </c>
      <c r="BM129" s="14" t="s">
        <v>549</v>
      </c>
    </row>
    <row r="130" s="1" customFormat="1">
      <c r="B130" s="35"/>
      <c r="C130" s="36"/>
      <c r="D130" s="213" t="s">
        <v>132</v>
      </c>
      <c r="E130" s="36"/>
      <c r="F130" s="214" t="s">
        <v>550</v>
      </c>
      <c r="G130" s="36"/>
      <c r="H130" s="36"/>
      <c r="I130" s="128"/>
      <c r="J130" s="36"/>
      <c r="K130" s="36"/>
      <c r="L130" s="40"/>
      <c r="M130" s="215"/>
      <c r="N130" s="76"/>
      <c r="O130" s="76"/>
      <c r="P130" s="76"/>
      <c r="Q130" s="76"/>
      <c r="R130" s="76"/>
      <c r="S130" s="76"/>
      <c r="T130" s="76"/>
      <c r="U130" s="77"/>
      <c r="AT130" s="14" t="s">
        <v>132</v>
      </c>
      <c r="AU130" s="14" t="s">
        <v>80</v>
      </c>
    </row>
    <row r="131" s="1" customFormat="1">
      <c r="B131" s="35"/>
      <c r="C131" s="36"/>
      <c r="D131" s="213" t="s">
        <v>178</v>
      </c>
      <c r="E131" s="36"/>
      <c r="F131" s="227" t="s">
        <v>520</v>
      </c>
      <c r="G131" s="36"/>
      <c r="H131" s="36"/>
      <c r="I131" s="128"/>
      <c r="J131" s="36"/>
      <c r="K131" s="36"/>
      <c r="L131" s="40"/>
      <c r="M131" s="215"/>
      <c r="N131" s="76"/>
      <c r="O131" s="76"/>
      <c r="P131" s="76"/>
      <c r="Q131" s="76"/>
      <c r="R131" s="76"/>
      <c r="S131" s="76"/>
      <c r="T131" s="76"/>
      <c r="U131" s="77"/>
      <c r="AT131" s="14" t="s">
        <v>178</v>
      </c>
      <c r="AU131" s="14" t="s">
        <v>80</v>
      </c>
    </row>
    <row r="132" s="11" customFormat="1">
      <c r="B132" s="216"/>
      <c r="C132" s="217"/>
      <c r="D132" s="213" t="s">
        <v>134</v>
      </c>
      <c r="E132" s="218" t="s">
        <v>1</v>
      </c>
      <c r="F132" s="219" t="s">
        <v>551</v>
      </c>
      <c r="G132" s="217"/>
      <c r="H132" s="220">
        <v>147</v>
      </c>
      <c r="I132" s="221"/>
      <c r="J132" s="217"/>
      <c r="K132" s="217"/>
      <c r="L132" s="222"/>
      <c r="M132" s="223"/>
      <c r="N132" s="224"/>
      <c r="O132" s="224"/>
      <c r="P132" s="224"/>
      <c r="Q132" s="224"/>
      <c r="R132" s="224"/>
      <c r="S132" s="224"/>
      <c r="T132" s="224"/>
      <c r="U132" s="225"/>
      <c r="AT132" s="226" t="s">
        <v>134</v>
      </c>
      <c r="AU132" s="226" t="s">
        <v>80</v>
      </c>
      <c r="AV132" s="11" t="s">
        <v>80</v>
      </c>
      <c r="AW132" s="11" t="s">
        <v>32</v>
      </c>
      <c r="AX132" s="11" t="s">
        <v>70</v>
      </c>
      <c r="AY132" s="226" t="s">
        <v>123</v>
      </c>
    </row>
    <row r="133" s="1" customFormat="1" ht="16.5" customHeight="1">
      <c r="B133" s="35"/>
      <c r="C133" s="201" t="s">
        <v>188</v>
      </c>
      <c r="D133" s="201" t="s">
        <v>125</v>
      </c>
      <c r="E133" s="202" t="s">
        <v>552</v>
      </c>
      <c r="F133" s="203" t="s">
        <v>553</v>
      </c>
      <c r="G133" s="204" t="s">
        <v>263</v>
      </c>
      <c r="H133" s="205">
        <v>9</v>
      </c>
      <c r="I133" s="206"/>
      <c r="J133" s="207">
        <f>ROUND(I133*H133,2)</f>
        <v>0</v>
      </c>
      <c r="K133" s="203" t="s">
        <v>129</v>
      </c>
      <c r="L133" s="40"/>
      <c r="M133" s="208" t="s">
        <v>1</v>
      </c>
      <c r="N133" s="209" t="s">
        <v>41</v>
      </c>
      <c r="O133" s="76"/>
      <c r="P133" s="210">
        <f>O133*H133</f>
        <v>0</v>
      </c>
      <c r="Q133" s="210">
        <v>0</v>
      </c>
      <c r="R133" s="210">
        <f>Q133*H133</f>
        <v>0</v>
      </c>
      <c r="S133" s="210">
        <v>0</v>
      </c>
      <c r="T133" s="210">
        <f>S133*H133</f>
        <v>0</v>
      </c>
      <c r="U133" s="211" t="s">
        <v>1</v>
      </c>
      <c r="AR133" s="14" t="s">
        <v>130</v>
      </c>
      <c r="AT133" s="14" t="s">
        <v>125</v>
      </c>
      <c r="AU133" s="14" t="s">
        <v>80</v>
      </c>
      <c r="AY133" s="14" t="s">
        <v>123</v>
      </c>
      <c r="BE133" s="212">
        <f>IF(N133="základní",J133,0)</f>
        <v>0</v>
      </c>
      <c r="BF133" s="212">
        <f>IF(N133="snížená",J133,0)</f>
        <v>0</v>
      </c>
      <c r="BG133" s="212">
        <f>IF(N133="zákl. přenesená",J133,0)</f>
        <v>0</v>
      </c>
      <c r="BH133" s="212">
        <f>IF(N133="sníž. přenesená",J133,0)</f>
        <v>0</v>
      </c>
      <c r="BI133" s="212">
        <f>IF(N133="nulová",J133,0)</f>
        <v>0</v>
      </c>
      <c r="BJ133" s="14" t="s">
        <v>78</v>
      </c>
      <c r="BK133" s="212">
        <f>ROUND(I133*H133,2)</f>
        <v>0</v>
      </c>
      <c r="BL133" s="14" t="s">
        <v>130</v>
      </c>
      <c r="BM133" s="14" t="s">
        <v>554</v>
      </c>
    </row>
    <row r="134" s="1" customFormat="1">
      <c r="B134" s="35"/>
      <c r="C134" s="36"/>
      <c r="D134" s="213" t="s">
        <v>132</v>
      </c>
      <c r="E134" s="36"/>
      <c r="F134" s="214" t="s">
        <v>555</v>
      </c>
      <c r="G134" s="36"/>
      <c r="H134" s="36"/>
      <c r="I134" s="128"/>
      <c r="J134" s="36"/>
      <c r="K134" s="36"/>
      <c r="L134" s="40"/>
      <c r="M134" s="215"/>
      <c r="N134" s="76"/>
      <c r="O134" s="76"/>
      <c r="P134" s="76"/>
      <c r="Q134" s="76"/>
      <c r="R134" s="76"/>
      <c r="S134" s="76"/>
      <c r="T134" s="76"/>
      <c r="U134" s="77"/>
      <c r="AT134" s="14" t="s">
        <v>132</v>
      </c>
      <c r="AU134" s="14" t="s">
        <v>80</v>
      </c>
    </row>
    <row r="135" s="11" customFormat="1">
      <c r="B135" s="216"/>
      <c r="C135" s="217"/>
      <c r="D135" s="213" t="s">
        <v>134</v>
      </c>
      <c r="E135" s="218" t="s">
        <v>1</v>
      </c>
      <c r="F135" s="219" t="s">
        <v>556</v>
      </c>
      <c r="G135" s="217"/>
      <c r="H135" s="220">
        <v>9</v>
      </c>
      <c r="I135" s="221"/>
      <c r="J135" s="217"/>
      <c r="K135" s="217"/>
      <c r="L135" s="222"/>
      <c r="M135" s="223"/>
      <c r="N135" s="224"/>
      <c r="O135" s="224"/>
      <c r="P135" s="224"/>
      <c r="Q135" s="224"/>
      <c r="R135" s="224"/>
      <c r="S135" s="224"/>
      <c r="T135" s="224"/>
      <c r="U135" s="225"/>
      <c r="AT135" s="226" t="s">
        <v>134</v>
      </c>
      <c r="AU135" s="226" t="s">
        <v>80</v>
      </c>
      <c r="AV135" s="11" t="s">
        <v>80</v>
      </c>
      <c r="AW135" s="11" t="s">
        <v>32</v>
      </c>
      <c r="AX135" s="11" t="s">
        <v>70</v>
      </c>
      <c r="AY135" s="226" t="s">
        <v>123</v>
      </c>
    </row>
    <row r="136" s="1" customFormat="1" ht="16.5" customHeight="1">
      <c r="B136" s="35"/>
      <c r="C136" s="201" t="s">
        <v>195</v>
      </c>
      <c r="D136" s="201" t="s">
        <v>125</v>
      </c>
      <c r="E136" s="202" t="s">
        <v>557</v>
      </c>
      <c r="F136" s="203" t="s">
        <v>558</v>
      </c>
      <c r="G136" s="204" t="s">
        <v>263</v>
      </c>
      <c r="H136" s="205">
        <v>189</v>
      </c>
      <c r="I136" s="206"/>
      <c r="J136" s="207">
        <f>ROUND(I136*H136,2)</f>
        <v>0</v>
      </c>
      <c r="K136" s="203" t="s">
        <v>129</v>
      </c>
      <c r="L136" s="40"/>
      <c r="M136" s="208" t="s">
        <v>1</v>
      </c>
      <c r="N136" s="209" t="s">
        <v>41</v>
      </c>
      <c r="O136" s="76"/>
      <c r="P136" s="210">
        <f>O136*H136</f>
        <v>0</v>
      </c>
      <c r="Q136" s="210">
        <v>0</v>
      </c>
      <c r="R136" s="210">
        <f>Q136*H136</f>
        <v>0</v>
      </c>
      <c r="S136" s="210">
        <v>0</v>
      </c>
      <c r="T136" s="210">
        <f>S136*H136</f>
        <v>0</v>
      </c>
      <c r="U136" s="211" t="s">
        <v>1</v>
      </c>
      <c r="AR136" s="14" t="s">
        <v>130</v>
      </c>
      <c r="AT136" s="14" t="s">
        <v>125</v>
      </c>
      <c r="AU136" s="14" t="s">
        <v>80</v>
      </c>
      <c r="AY136" s="14" t="s">
        <v>123</v>
      </c>
      <c r="BE136" s="212">
        <f>IF(N136="základní",J136,0)</f>
        <v>0</v>
      </c>
      <c r="BF136" s="212">
        <f>IF(N136="snížená",J136,0)</f>
        <v>0</v>
      </c>
      <c r="BG136" s="212">
        <f>IF(N136="zákl. přenesená",J136,0)</f>
        <v>0</v>
      </c>
      <c r="BH136" s="212">
        <f>IF(N136="sníž. přenesená",J136,0)</f>
        <v>0</v>
      </c>
      <c r="BI136" s="212">
        <f>IF(N136="nulová",J136,0)</f>
        <v>0</v>
      </c>
      <c r="BJ136" s="14" t="s">
        <v>78</v>
      </c>
      <c r="BK136" s="212">
        <f>ROUND(I136*H136,2)</f>
        <v>0</v>
      </c>
      <c r="BL136" s="14" t="s">
        <v>130</v>
      </c>
      <c r="BM136" s="14" t="s">
        <v>559</v>
      </c>
    </row>
    <row r="137" s="1" customFormat="1">
      <c r="B137" s="35"/>
      <c r="C137" s="36"/>
      <c r="D137" s="213" t="s">
        <v>132</v>
      </c>
      <c r="E137" s="36"/>
      <c r="F137" s="214" t="s">
        <v>560</v>
      </c>
      <c r="G137" s="36"/>
      <c r="H137" s="36"/>
      <c r="I137" s="128"/>
      <c r="J137" s="36"/>
      <c r="K137" s="36"/>
      <c r="L137" s="40"/>
      <c r="M137" s="215"/>
      <c r="N137" s="76"/>
      <c r="O137" s="76"/>
      <c r="P137" s="76"/>
      <c r="Q137" s="76"/>
      <c r="R137" s="76"/>
      <c r="S137" s="76"/>
      <c r="T137" s="76"/>
      <c r="U137" s="77"/>
      <c r="AT137" s="14" t="s">
        <v>132</v>
      </c>
      <c r="AU137" s="14" t="s">
        <v>80</v>
      </c>
    </row>
    <row r="138" s="1" customFormat="1">
      <c r="B138" s="35"/>
      <c r="C138" s="36"/>
      <c r="D138" s="213" t="s">
        <v>178</v>
      </c>
      <c r="E138" s="36"/>
      <c r="F138" s="227" t="s">
        <v>520</v>
      </c>
      <c r="G138" s="36"/>
      <c r="H138" s="36"/>
      <c r="I138" s="128"/>
      <c r="J138" s="36"/>
      <c r="K138" s="36"/>
      <c r="L138" s="40"/>
      <c r="M138" s="215"/>
      <c r="N138" s="76"/>
      <c r="O138" s="76"/>
      <c r="P138" s="76"/>
      <c r="Q138" s="76"/>
      <c r="R138" s="76"/>
      <c r="S138" s="76"/>
      <c r="T138" s="76"/>
      <c r="U138" s="77"/>
      <c r="AT138" s="14" t="s">
        <v>178</v>
      </c>
      <c r="AU138" s="14" t="s">
        <v>80</v>
      </c>
    </row>
    <row r="139" s="11" customFormat="1">
      <c r="B139" s="216"/>
      <c r="C139" s="217"/>
      <c r="D139" s="213" t="s">
        <v>134</v>
      </c>
      <c r="E139" s="218" t="s">
        <v>1</v>
      </c>
      <c r="F139" s="219" t="s">
        <v>561</v>
      </c>
      <c r="G139" s="217"/>
      <c r="H139" s="220">
        <v>189</v>
      </c>
      <c r="I139" s="221"/>
      <c r="J139" s="217"/>
      <c r="K139" s="217"/>
      <c r="L139" s="222"/>
      <c r="M139" s="223"/>
      <c r="N139" s="224"/>
      <c r="O139" s="224"/>
      <c r="P139" s="224"/>
      <c r="Q139" s="224"/>
      <c r="R139" s="224"/>
      <c r="S139" s="224"/>
      <c r="T139" s="224"/>
      <c r="U139" s="225"/>
      <c r="AT139" s="226" t="s">
        <v>134</v>
      </c>
      <c r="AU139" s="226" t="s">
        <v>80</v>
      </c>
      <c r="AV139" s="11" t="s">
        <v>80</v>
      </c>
      <c r="AW139" s="11" t="s">
        <v>32</v>
      </c>
      <c r="AX139" s="11" t="s">
        <v>70</v>
      </c>
      <c r="AY139" s="226" t="s">
        <v>123</v>
      </c>
    </row>
    <row r="140" s="1" customFormat="1" ht="16.5" customHeight="1">
      <c r="B140" s="35"/>
      <c r="C140" s="201" t="s">
        <v>200</v>
      </c>
      <c r="D140" s="201" t="s">
        <v>125</v>
      </c>
      <c r="E140" s="202" t="s">
        <v>562</v>
      </c>
      <c r="F140" s="203" t="s">
        <v>563</v>
      </c>
      <c r="G140" s="204" t="s">
        <v>263</v>
      </c>
      <c r="H140" s="205">
        <v>10</v>
      </c>
      <c r="I140" s="206"/>
      <c r="J140" s="207">
        <f>ROUND(I140*H140,2)</f>
        <v>0</v>
      </c>
      <c r="K140" s="203" t="s">
        <v>129</v>
      </c>
      <c r="L140" s="40"/>
      <c r="M140" s="208" t="s">
        <v>1</v>
      </c>
      <c r="N140" s="209" t="s">
        <v>41</v>
      </c>
      <c r="O140" s="76"/>
      <c r="P140" s="210">
        <f>O140*H140</f>
        <v>0</v>
      </c>
      <c r="Q140" s="210">
        <v>0</v>
      </c>
      <c r="R140" s="210">
        <f>Q140*H140</f>
        <v>0</v>
      </c>
      <c r="S140" s="210">
        <v>0</v>
      </c>
      <c r="T140" s="210">
        <f>S140*H140</f>
        <v>0</v>
      </c>
      <c r="U140" s="211" t="s">
        <v>1</v>
      </c>
      <c r="AR140" s="14" t="s">
        <v>130</v>
      </c>
      <c r="AT140" s="14" t="s">
        <v>125</v>
      </c>
      <c r="AU140" s="14" t="s">
        <v>80</v>
      </c>
      <c r="AY140" s="14" t="s">
        <v>123</v>
      </c>
      <c r="BE140" s="212">
        <f>IF(N140="základní",J140,0)</f>
        <v>0</v>
      </c>
      <c r="BF140" s="212">
        <f>IF(N140="snížená",J140,0)</f>
        <v>0</v>
      </c>
      <c r="BG140" s="212">
        <f>IF(N140="zákl. přenesená",J140,0)</f>
        <v>0</v>
      </c>
      <c r="BH140" s="212">
        <f>IF(N140="sníž. přenesená",J140,0)</f>
        <v>0</v>
      </c>
      <c r="BI140" s="212">
        <f>IF(N140="nulová",J140,0)</f>
        <v>0</v>
      </c>
      <c r="BJ140" s="14" t="s">
        <v>78</v>
      </c>
      <c r="BK140" s="212">
        <f>ROUND(I140*H140,2)</f>
        <v>0</v>
      </c>
      <c r="BL140" s="14" t="s">
        <v>130</v>
      </c>
      <c r="BM140" s="14" t="s">
        <v>564</v>
      </c>
    </row>
    <row r="141" s="1" customFormat="1">
      <c r="B141" s="35"/>
      <c r="C141" s="36"/>
      <c r="D141" s="213" t="s">
        <v>132</v>
      </c>
      <c r="E141" s="36"/>
      <c r="F141" s="214" t="s">
        <v>565</v>
      </c>
      <c r="G141" s="36"/>
      <c r="H141" s="36"/>
      <c r="I141" s="128"/>
      <c r="J141" s="36"/>
      <c r="K141" s="36"/>
      <c r="L141" s="40"/>
      <c r="M141" s="215"/>
      <c r="N141" s="76"/>
      <c r="O141" s="76"/>
      <c r="P141" s="76"/>
      <c r="Q141" s="76"/>
      <c r="R141" s="76"/>
      <c r="S141" s="76"/>
      <c r="T141" s="76"/>
      <c r="U141" s="77"/>
      <c r="AT141" s="14" t="s">
        <v>132</v>
      </c>
      <c r="AU141" s="14" t="s">
        <v>80</v>
      </c>
    </row>
    <row r="142" s="1" customFormat="1" ht="16.5" customHeight="1">
      <c r="B142" s="35"/>
      <c r="C142" s="201" t="s">
        <v>206</v>
      </c>
      <c r="D142" s="201" t="s">
        <v>125</v>
      </c>
      <c r="E142" s="202" t="s">
        <v>566</v>
      </c>
      <c r="F142" s="203" t="s">
        <v>567</v>
      </c>
      <c r="G142" s="204" t="s">
        <v>263</v>
      </c>
      <c r="H142" s="205">
        <v>10</v>
      </c>
      <c r="I142" s="206"/>
      <c r="J142" s="207">
        <f>ROUND(I142*H142,2)</f>
        <v>0</v>
      </c>
      <c r="K142" s="203" t="s">
        <v>129</v>
      </c>
      <c r="L142" s="40"/>
      <c r="M142" s="208" t="s">
        <v>1</v>
      </c>
      <c r="N142" s="209" t="s">
        <v>41</v>
      </c>
      <c r="O142" s="76"/>
      <c r="P142" s="210">
        <f>O142*H142</f>
        <v>0</v>
      </c>
      <c r="Q142" s="210">
        <v>0</v>
      </c>
      <c r="R142" s="210">
        <f>Q142*H142</f>
        <v>0</v>
      </c>
      <c r="S142" s="210">
        <v>0</v>
      </c>
      <c r="T142" s="210">
        <f>S142*H142</f>
        <v>0</v>
      </c>
      <c r="U142" s="211" t="s">
        <v>1</v>
      </c>
      <c r="AR142" s="14" t="s">
        <v>130</v>
      </c>
      <c r="AT142" s="14" t="s">
        <v>125</v>
      </c>
      <c r="AU142" s="14" t="s">
        <v>80</v>
      </c>
      <c r="AY142" s="14" t="s">
        <v>123</v>
      </c>
      <c r="BE142" s="212">
        <f>IF(N142="základní",J142,0)</f>
        <v>0</v>
      </c>
      <c r="BF142" s="212">
        <f>IF(N142="snížená",J142,0)</f>
        <v>0</v>
      </c>
      <c r="BG142" s="212">
        <f>IF(N142="zákl. přenesená",J142,0)</f>
        <v>0</v>
      </c>
      <c r="BH142" s="212">
        <f>IF(N142="sníž. přenesená",J142,0)</f>
        <v>0</v>
      </c>
      <c r="BI142" s="212">
        <f>IF(N142="nulová",J142,0)</f>
        <v>0</v>
      </c>
      <c r="BJ142" s="14" t="s">
        <v>78</v>
      </c>
      <c r="BK142" s="212">
        <f>ROUND(I142*H142,2)</f>
        <v>0</v>
      </c>
      <c r="BL142" s="14" t="s">
        <v>130</v>
      </c>
      <c r="BM142" s="14" t="s">
        <v>568</v>
      </c>
    </row>
    <row r="143" s="1" customFormat="1">
      <c r="B143" s="35"/>
      <c r="C143" s="36"/>
      <c r="D143" s="213" t="s">
        <v>132</v>
      </c>
      <c r="E143" s="36"/>
      <c r="F143" s="214" t="s">
        <v>569</v>
      </c>
      <c r="G143" s="36"/>
      <c r="H143" s="36"/>
      <c r="I143" s="128"/>
      <c r="J143" s="36"/>
      <c r="K143" s="36"/>
      <c r="L143" s="40"/>
      <c r="M143" s="215"/>
      <c r="N143" s="76"/>
      <c r="O143" s="76"/>
      <c r="P143" s="76"/>
      <c r="Q143" s="76"/>
      <c r="R143" s="76"/>
      <c r="S143" s="76"/>
      <c r="T143" s="76"/>
      <c r="U143" s="77"/>
      <c r="AT143" s="14" t="s">
        <v>132</v>
      </c>
      <c r="AU143" s="14" t="s">
        <v>80</v>
      </c>
    </row>
    <row r="144" s="1" customFormat="1" ht="16.5" customHeight="1">
      <c r="B144" s="35"/>
      <c r="C144" s="201" t="s">
        <v>213</v>
      </c>
      <c r="D144" s="201" t="s">
        <v>125</v>
      </c>
      <c r="E144" s="202" t="s">
        <v>570</v>
      </c>
      <c r="F144" s="203" t="s">
        <v>571</v>
      </c>
      <c r="G144" s="204" t="s">
        <v>128</v>
      </c>
      <c r="H144" s="205">
        <v>20</v>
      </c>
      <c r="I144" s="206"/>
      <c r="J144" s="207">
        <f>ROUND(I144*H144,2)</f>
        <v>0</v>
      </c>
      <c r="K144" s="203" t="s">
        <v>129</v>
      </c>
      <c r="L144" s="40"/>
      <c r="M144" s="208" t="s">
        <v>1</v>
      </c>
      <c r="N144" s="209" t="s">
        <v>41</v>
      </c>
      <c r="O144" s="76"/>
      <c r="P144" s="210">
        <f>O144*H144</f>
        <v>0</v>
      </c>
      <c r="Q144" s="210">
        <v>0.00084999999999999995</v>
      </c>
      <c r="R144" s="210">
        <f>Q144*H144</f>
        <v>0.016999999999999998</v>
      </c>
      <c r="S144" s="210">
        <v>0</v>
      </c>
      <c r="T144" s="210">
        <f>S144*H144</f>
        <v>0</v>
      </c>
      <c r="U144" s="211" t="s">
        <v>1</v>
      </c>
      <c r="AR144" s="14" t="s">
        <v>130</v>
      </c>
      <c r="AT144" s="14" t="s">
        <v>125</v>
      </c>
      <c r="AU144" s="14" t="s">
        <v>80</v>
      </c>
      <c r="AY144" s="14" t="s">
        <v>123</v>
      </c>
      <c r="BE144" s="212">
        <f>IF(N144="základní",J144,0)</f>
        <v>0</v>
      </c>
      <c r="BF144" s="212">
        <f>IF(N144="snížená",J144,0)</f>
        <v>0</v>
      </c>
      <c r="BG144" s="212">
        <f>IF(N144="zákl. přenesená",J144,0)</f>
        <v>0</v>
      </c>
      <c r="BH144" s="212">
        <f>IF(N144="sníž. přenesená",J144,0)</f>
        <v>0</v>
      </c>
      <c r="BI144" s="212">
        <f>IF(N144="nulová",J144,0)</f>
        <v>0</v>
      </c>
      <c r="BJ144" s="14" t="s">
        <v>78</v>
      </c>
      <c r="BK144" s="212">
        <f>ROUND(I144*H144,2)</f>
        <v>0</v>
      </c>
      <c r="BL144" s="14" t="s">
        <v>130</v>
      </c>
      <c r="BM144" s="14" t="s">
        <v>572</v>
      </c>
    </row>
    <row r="145" s="1" customFormat="1">
      <c r="B145" s="35"/>
      <c r="C145" s="36"/>
      <c r="D145" s="213" t="s">
        <v>132</v>
      </c>
      <c r="E145" s="36"/>
      <c r="F145" s="214" t="s">
        <v>573</v>
      </c>
      <c r="G145" s="36"/>
      <c r="H145" s="36"/>
      <c r="I145" s="128"/>
      <c r="J145" s="36"/>
      <c r="K145" s="36"/>
      <c r="L145" s="40"/>
      <c r="M145" s="215"/>
      <c r="N145" s="76"/>
      <c r="O145" s="76"/>
      <c r="P145" s="76"/>
      <c r="Q145" s="76"/>
      <c r="R145" s="76"/>
      <c r="S145" s="76"/>
      <c r="T145" s="76"/>
      <c r="U145" s="77"/>
      <c r="AT145" s="14" t="s">
        <v>132</v>
      </c>
      <c r="AU145" s="14" t="s">
        <v>80</v>
      </c>
    </row>
    <row r="146" s="1" customFormat="1">
      <c r="B146" s="35"/>
      <c r="C146" s="36"/>
      <c r="D146" s="213" t="s">
        <v>178</v>
      </c>
      <c r="E146" s="36"/>
      <c r="F146" s="227" t="s">
        <v>574</v>
      </c>
      <c r="G146" s="36"/>
      <c r="H146" s="36"/>
      <c r="I146" s="128"/>
      <c r="J146" s="36"/>
      <c r="K146" s="36"/>
      <c r="L146" s="40"/>
      <c r="M146" s="215"/>
      <c r="N146" s="76"/>
      <c r="O146" s="76"/>
      <c r="P146" s="76"/>
      <c r="Q146" s="76"/>
      <c r="R146" s="76"/>
      <c r="S146" s="76"/>
      <c r="T146" s="76"/>
      <c r="U146" s="77"/>
      <c r="AT146" s="14" t="s">
        <v>178</v>
      </c>
      <c r="AU146" s="14" t="s">
        <v>80</v>
      </c>
    </row>
    <row r="147" s="11" customFormat="1">
      <c r="B147" s="216"/>
      <c r="C147" s="217"/>
      <c r="D147" s="213" t="s">
        <v>134</v>
      </c>
      <c r="E147" s="218" t="s">
        <v>1</v>
      </c>
      <c r="F147" s="219" t="s">
        <v>575</v>
      </c>
      <c r="G147" s="217"/>
      <c r="H147" s="220">
        <v>20</v>
      </c>
      <c r="I147" s="221"/>
      <c r="J147" s="217"/>
      <c r="K147" s="217"/>
      <c r="L147" s="222"/>
      <c r="M147" s="223"/>
      <c r="N147" s="224"/>
      <c r="O147" s="224"/>
      <c r="P147" s="224"/>
      <c r="Q147" s="224"/>
      <c r="R147" s="224"/>
      <c r="S147" s="224"/>
      <c r="T147" s="224"/>
      <c r="U147" s="225"/>
      <c r="AT147" s="226" t="s">
        <v>134</v>
      </c>
      <c r="AU147" s="226" t="s">
        <v>80</v>
      </c>
      <c r="AV147" s="11" t="s">
        <v>80</v>
      </c>
      <c r="AW147" s="11" t="s">
        <v>32</v>
      </c>
      <c r="AX147" s="11" t="s">
        <v>70</v>
      </c>
      <c r="AY147" s="226" t="s">
        <v>123</v>
      </c>
    </row>
    <row r="148" s="1" customFormat="1" ht="16.5" customHeight="1">
      <c r="B148" s="35"/>
      <c r="C148" s="201" t="s">
        <v>8</v>
      </c>
      <c r="D148" s="201" t="s">
        <v>125</v>
      </c>
      <c r="E148" s="202" t="s">
        <v>576</v>
      </c>
      <c r="F148" s="203" t="s">
        <v>577</v>
      </c>
      <c r="G148" s="204" t="s">
        <v>128</v>
      </c>
      <c r="H148" s="205">
        <v>20</v>
      </c>
      <c r="I148" s="206"/>
      <c r="J148" s="207">
        <f>ROUND(I148*H148,2)</f>
        <v>0</v>
      </c>
      <c r="K148" s="203" t="s">
        <v>129</v>
      </c>
      <c r="L148" s="40"/>
      <c r="M148" s="208" t="s">
        <v>1</v>
      </c>
      <c r="N148" s="209" t="s">
        <v>41</v>
      </c>
      <c r="O148" s="76"/>
      <c r="P148" s="210">
        <f>O148*H148</f>
        <v>0</v>
      </c>
      <c r="Q148" s="210">
        <v>0</v>
      </c>
      <c r="R148" s="210">
        <f>Q148*H148</f>
        <v>0</v>
      </c>
      <c r="S148" s="210">
        <v>0</v>
      </c>
      <c r="T148" s="210">
        <f>S148*H148</f>
        <v>0</v>
      </c>
      <c r="U148" s="211" t="s">
        <v>1</v>
      </c>
      <c r="AR148" s="14" t="s">
        <v>130</v>
      </c>
      <c r="AT148" s="14" t="s">
        <v>125</v>
      </c>
      <c r="AU148" s="14" t="s">
        <v>80</v>
      </c>
      <c r="AY148" s="14" t="s">
        <v>123</v>
      </c>
      <c r="BE148" s="212">
        <f>IF(N148="základní",J148,0)</f>
        <v>0</v>
      </c>
      <c r="BF148" s="212">
        <f>IF(N148="snížená",J148,0)</f>
        <v>0</v>
      </c>
      <c r="BG148" s="212">
        <f>IF(N148="zákl. přenesená",J148,0)</f>
        <v>0</v>
      </c>
      <c r="BH148" s="212">
        <f>IF(N148="sníž. přenesená",J148,0)</f>
        <v>0</v>
      </c>
      <c r="BI148" s="212">
        <f>IF(N148="nulová",J148,0)</f>
        <v>0</v>
      </c>
      <c r="BJ148" s="14" t="s">
        <v>78</v>
      </c>
      <c r="BK148" s="212">
        <f>ROUND(I148*H148,2)</f>
        <v>0</v>
      </c>
      <c r="BL148" s="14" t="s">
        <v>130</v>
      </c>
      <c r="BM148" s="14" t="s">
        <v>578</v>
      </c>
    </row>
    <row r="149" s="1" customFormat="1">
      <c r="B149" s="35"/>
      <c r="C149" s="36"/>
      <c r="D149" s="213" t="s">
        <v>132</v>
      </c>
      <c r="E149" s="36"/>
      <c r="F149" s="214" t="s">
        <v>579</v>
      </c>
      <c r="G149" s="36"/>
      <c r="H149" s="36"/>
      <c r="I149" s="128"/>
      <c r="J149" s="36"/>
      <c r="K149" s="36"/>
      <c r="L149" s="40"/>
      <c r="M149" s="215"/>
      <c r="N149" s="76"/>
      <c r="O149" s="76"/>
      <c r="P149" s="76"/>
      <c r="Q149" s="76"/>
      <c r="R149" s="76"/>
      <c r="S149" s="76"/>
      <c r="T149" s="76"/>
      <c r="U149" s="77"/>
      <c r="AT149" s="14" t="s">
        <v>132</v>
      </c>
      <c r="AU149" s="14" t="s">
        <v>80</v>
      </c>
    </row>
    <row r="150" s="1" customFormat="1">
      <c r="B150" s="35"/>
      <c r="C150" s="36"/>
      <c r="D150" s="213" t="s">
        <v>178</v>
      </c>
      <c r="E150" s="36"/>
      <c r="F150" s="227" t="s">
        <v>574</v>
      </c>
      <c r="G150" s="36"/>
      <c r="H150" s="36"/>
      <c r="I150" s="128"/>
      <c r="J150" s="36"/>
      <c r="K150" s="36"/>
      <c r="L150" s="40"/>
      <c r="M150" s="215"/>
      <c r="N150" s="76"/>
      <c r="O150" s="76"/>
      <c r="P150" s="76"/>
      <c r="Q150" s="76"/>
      <c r="R150" s="76"/>
      <c r="S150" s="76"/>
      <c r="T150" s="76"/>
      <c r="U150" s="77"/>
      <c r="AT150" s="14" t="s">
        <v>178</v>
      </c>
      <c r="AU150" s="14" t="s">
        <v>80</v>
      </c>
    </row>
    <row r="151" s="11" customFormat="1">
      <c r="B151" s="216"/>
      <c r="C151" s="217"/>
      <c r="D151" s="213" t="s">
        <v>134</v>
      </c>
      <c r="E151" s="218" t="s">
        <v>1</v>
      </c>
      <c r="F151" s="219" t="s">
        <v>580</v>
      </c>
      <c r="G151" s="217"/>
      <c r="H151" s="220">
        <v>20</v>
      </c>
      <c r="I151" s="221"/>
      <c r="J151" s="217"/>
      <c r="K151" s="217"/>
      <c r="L151" s="222"/>
      <c r="M151" s="223"/>
      <c r="N151" s="224"/>
      <c r="O151" s="224"/>
      <c r="P151" s="224"/>
      <c r="Q151" s="224"/>
      <c r="R151" s="224"/>
      <c r="S151" s="224"/>
      <c r="T151" s="224"/>
      <c r="U151" s="225"/>
      <c r="AT151" s="226" t="s">
        <v>134</v>
      </c>
      <c r="AU151" s="226" t="s">
        <v>80</v>
      </c>
      <c r="AV151" s="11" t="s">
        <v>80</v>
      </c>
      <c r="AW151" s="11" t="s">
        <v>32</v>
      </c>
      <c r="AX151" s="11" t="s">
        <v>70</v>
      </c>
      <c r="AY151" s="226" t="s">
        <v>123</v>
      </c>
    </row>
    <row r="152" s="10" customFormat="1" ht="22.8" customHeight="1">
      <c r="B152" s="185"/>
      <c r="C152" s="186"/>
      <c r="D152" s="187" t="s">
        <v>69</v>
      </c>
      <c r="E152" s="199" t="s">
        <v>480</v>
      </c>
      <c r="F152" s="199" t="s">
        <v>481</v>
      </c>
      <c r="G152" s="186"/>
      <c r="H152" s="186"/>
      <c r="I152" s="189"/>
      <c r="J152" s="200">
        <f>BK152</f>
        <v>0</v>
      </c>
      <c r="K152" s="186"/>
      <c r="L152" s="191"/>
      <c r="M152" s="192"/>
      <c r="N152" s="193"/>
      <c r="O152" s="193"/>
      <c r="P152" s="194">
        <f>SUM(P153:P156)</f>
        <v>0</v>
      </c>
      <c r="Q152" s="193"/>
      <c r="R152" s="194">
        <f>SUM(R153:R156)</f>
        <v>0</v>
      </c>
      <c r="S152" s="193"/>
      <c r="T152" s="194">
        <f>SUM(T153:T156)</f>
        <v>0</v>
      </c>
      <c r="U152" s="195"/>
      <c r="AR152" s="196" t="s">
        <v>78</v>
      </c>
      <c r="AT152" s="197" t="s">
        <v>69</v>
      </c>
      <c r="AU152" s="197" t="s">
        <v>78</v>
      </c>
      <c r="AY152" s="196" t="s">
        <v>123</v>
      </c>
      <c r="BK152" s="198">
        <f>SUM(BK153:BK156)</f>
        <v>0</v>
      </c>
    </row>
    <row r="153" s="1" customFormat="1" ht="16.5" customHeight="1">
      <c r="B153" s="35"/>
      <c r="C153" s="201" t="s">
        <v>225</v>
      </c>
      <c r="D153" s="201" t="s">
        <v>125</v>
      </c>
      <c r="E153" s="202" t="s">
        <v>581</v>
      </c>
      <c r="F153" s="203" t="s">
        <v>582</v>
      </c>
      <c r="G153" s="204" t="s">
        <v>216</v>
      </c>
      <c r="H153" s="205">
        <v>0.017999999999999999</v>
      </c>
      <c r="I153" s="206"/>
      <c r="J153" s="207">
        <f>ROUND(I153*H153,2)</f>
        <v>0</v>
      </c>
      <c r="K153" s="203" t="s">
        <v>129</v>
      </c>
      <c r="L153" s="40"/>
      <c r="M153" s="208" t="s">
        <v>1</v>
      </c>
      <c r="N153" s="209" t="s">
        <v>41</v>
      </c>
      <c r="O153" s="76"/>
      <c r="P153" s="210">
        <f>O153*H153</f>
        <v>0</v>
      </c>
      <c r="Q153" s="210">
        <v>0</v>
      </c>
      <c r="R153" s="210">
        <f>Q153*H153</f>
        <v>0</v>
      </c>
      <c r="S153" s="210">
        <v>0</v>
      </c>
      <c r="T153" s="210">
        <f>S153*H153</f>
        <v>0</v>
      </c>
      <c r="U153" s="211" t="s">
        <v>1</v>
      </c>
      <c r="AR153" s="14" t="s">
        <v>130</v>
      </c>
      <c r="AT153" s="14" t="s">
        <v>125</v>
      </c>
      <c r="AU153" s="14" t="s">
        <v>80</v>
      </c>
      <c r="AY153" s="14" t="s">
        <v>123</v>
      </c>
      <c r="BE153" s="212">
        <f>IF(N153="základní",J153,0)</f>
        <v>0</v>
      </c>
      <c r="BF153" s="212">
        <f>IF(N153="snížená",J153,0)</f>
        <v>0</v>
      </c>
      <c r="BG153" s="212">
        <f>IF(N153="zákl. přenesená",J153,0)</f>
        <v>0</v>
      </c>
      <c r="BH153" s="212">
        <f>IF(N153="sníž. přenesená",J153,0)</f>
        <v>0</v>
      </c>
      <c r="BI153" s="212">
        <f>IF(N153="nulová",J153,0)</f>
        <v>0</v>
      </c>
      <c r="BJ153" s="14" t="s">
        <v>78</v>
      </c>
      <c r="BK153" s="212">
        <f>ROUND(I153*H153,2)</f>
        <v>0</v>
      </c>
      <c r="BL153" s="14" t="s">
        <v>130</v>
      </c>
      <c r="BM153" s="14" t="s">
        <v>583</v>
      </c>
    </row>
    <row r="154" s="1" customFormat="1">
      <c r="B154" s="35"/>
      <c r="C154" s="36"/>
      <c r="D154" s="213" t="s">
        <v>132</v>
      </c>
      <c r="E154" s="36"/>
      <c r="F154" s="214" t="s">
        <v>584</v>
      </c>
      <c r="G154" s="36"/>
      <c r="H154" s="36"/>
      <c r="I154" s="128"/>
      <c r="J154" s="36"/>
      <c r="K154" s="36"/>
      <c r="L154" s="40"/>
      <c r="M154" s="215"/>
      <c r="N154" s="76"/>
      <c r="O154" s="76"/>
      <c r="P154" s="76"/>
      <c r="Q154" s="76"/>
      <c r="R154" s="76"/>
      <c r="S154" s="76"/>
      <c r="T154" s="76"/>
      <c r="U154" s="77"/>
      <c r="AT154" s="14" t="s">
        <v>132</v>
      </c>
      <c r="AU154" s="14" t="s">
        <v>80</v>
      </c>
    </row>
    <row r="155" s="1" customFormat="1" ht="16.5" customHeight="1">
      <c r="B155" s="35"/>
      <c r="C155" s="201" t="s">
        <v>231</v>
      </c>
      <c r="D155" s="201" t="s">
        <v>125</v>
      </c>
      <c r="E155" s="202" t="s">
        <v>585</v>
      </c>
      <c r="F155" s="203" t="s">
        <v>586</v>
      </c>
      <c r="G155" s="204" t="s">
        <v>216</v>
      </c>
      <c r="H155" s="205">
        <v>0.017999999999999999</v>
      </c>
      <c r="I155" s="206"/>
      <c r="J155" s="207">
        <f>ROUND(I155*H155,2)</f>
        <v>0</v>
      </c>
      <c r="K155" s="203" t="s">
        <v>129</v>
      </c>
      <c r="L155" s="40"/>
      <c r="M155" s="208" t="s">
        <v>1</v>
      </c>
      <c r="N155" s="209" t="s">
        <v>41</v>
      </c>
      <c r="O155" s="76"/>
      <c r="P155" s="210">
        <f>O155*H155</f>
        <v>0</v>
      </c>
      <c r="Q155" s="210">
        <v>0</v>
      </c>
      <c r="R155" s="210">
        <f>Q155*H155</f>
        <v>0</v>
      </c>
      <c r="S155" s="210">
        <v>0</v>
      </c>
      <c r="T155" s="210">
        <f>S155*H155</f>
        <v>0</v>
      </c>
      <c r="U155" s="211" t="s">
        <v>1</v>
      </c>
      <c r="AR155" s="14" t="s">
        <v>130</v>
      </c>
      <c r="AT155" s="14" t="s">
        <v>125</v>
      </c>
      <c r="AU155" s="14" t="s">
        <v>80</v>
      </c>
      <c r="AY155" s="14" t="s">
        <v>123</v>
      </c>
      <c r="BE155" s="212">
        <f>IF(N155="základní",J155,0)</f>
        <v>0</v>
      </c>
      <c r="BF155" s="212">
        <f>IF(N155="snížená",J155,0)</f>
        <v>0</v>
      </c>
      <c r="BG155" s="212">
        <f>IF(N155="zákl. přenesená",J155,0)</f>
        <v>0</v>
      </c>
      <c r="BH155" s="212">
        <f>IF(N155="sníž. přenesená",J155,0)</f>
        <v>0</v>
      </c>
      <c r="BI155" s="212">
        <f>IF(N155="nulová",J155,0)</f>
        <v>0</v>
      </c>
      <c r="BJ155" s="14" t="s">
        <v>78</v>
      </c>
      <c r="BK155" s="212">
        <f>ROUND(I155*H155,2)</f>
        <v>0</v>
      </c>
      <c r="BL155" s="14" t="s">
        <v>130</v>
      </c>
      <c r="BM155" s="14" t="s">
        <v>587</v>
      </c>
    </row>
    <row r="156" s="1" customFormat="1">
      <c r="B156" s="35"/>
      <c r="C156" s="36"/>
      <c r="D156" s="213" t="s">
        <v>132</v>
      </c>
      <c r="E156" s="36"/>
      <c r="F156" s="214" t="s">
        <v>588</v>
      </c>
      <c r="G156" s="36"/>
      <c r="H156" s="36"/>
      <c r="I156" s="128"/>
      <c r="J156" s="36"/>
      <c r="K156" s="36"/>
      <c r="L156" s="40"/>
      <c r="M156" s="215"/>
      <c r="N156" s="76"/>
      <c r="O156" s="76"/>
      <c r="P156" s="76"/>
      <c r="Q156" s="76"/>
      <c r="R156" s="76"/>
      <c r="S156" s="76"/>
      <c r="T156" s="76"/>
      <c r="U156" s="77"/>
      <c r="AT156" s="14" t="s">
        <v>132</v>
      </c>
      <c r="AU156" s="14" t="s">
        <v>80</v>
      </c>
    </row>
    <row r="157" s="10" customFormat="1" ht="25.92" customHeight="1">
      <c r="B157" s="185"/>
      <c r="C157" s="186"/>
      <c r="D157" s="187" t="s">
        <v>69</v>
      </c>
      <c r="E157" s="188" t="s">
        <v>589</v>
      </c>
      <c r="F157" s="188" t="s">
        <v>590</v>
      </c>
      <c r="G157" s="186"/>
      <c r="H157" s="186"/>
      <c r="I157" s="189"/>
      <c r="J157" s="190">
        <f>BK157</f>
        <v>0</v>
      </c>
      <c r="K157" s="186"/>
      <c r="L157" s="191"/>
      <c r="M157" s="192"/>
      <c r="N157" s="193"/>
      <c r="O157" s="193"/>
      <c r="P157" s="194">
        <f>P158+P162</f>
        <v>0</v>
      </c>
      <c r="Q157" s="193"/>
      <c r="R157" s="194">
        <f>R158+R162</f>
        <v>0</v>
      </c>
      <c r="S157" s="193"/>
      <c r="T157" s="194">
        <f>T158+T162</f>
        <v>0</v>
      </c>
      <c r="U157" s="195"/>
      <c r="AR157" s="196" t="s">
        <v>152</v>
      </c>
      <c r="AT157" s="197" t="s">
        <v>69</v>
      </c>
      <c r="AU157" s="197" t="s">
        <v>70</v>
      </c>
      <c r="AY157" s="196" t="s">
        <v>123</v>
      </c>
      <c r="BK157" s="198">
        <f>BK158+BK162</f>
        <v>0</v>
      </c>
    </row>
    <row r="158" s="10" customFormat="1" ht="22.8" customHeight="1">
      <c r="B158" s="185"/>
      <c r="C158" s="186"/>
      <c r="D158" s="187" t="s">
        <v>69</v>
      </c>
      <c r="E158" s="199" t="s">
        <v>591</v>
      </c>
      <c r="F158" s="199" t="s">
        <v>592</v>
      </c>
      <c r="G158" s="186"/>
      <c r="H158" s="186"/>
      <c r="I158" s="189"/>
      <c r="J158" s="200">
        <f>BK158</f>
        <v>0</v>
      </c>
      <c r="K158" s="186"/>
      <c r="L158" s="191"/>
      <c r="M158" s="192"/>
      <c r="N158" s="193"/>
      <c r="O158" s="193"/>
      <c r="P158" s="194">
        <f>SUM(P159:P161)</f>
        <v>0</v>
      </c>
      <c r="Q158" s="193"/>
      <c r="R158" s="194">
        <f>SUM(R159:R161)</f>
        <v>0</v>
      </c>
      <c r="S158" s="193"/>
      <c r="T158" s="194">
        <f>SUM(T159:T161)</f>
        <v>0</v>
      </c>
      <c r="U158" s="195"/>
      <c r="AR158" s="196" t="s">
        <v>152</v>
      </c>
      <c r="AT158" s="197" t="s">
        <v>69</v>
      </c>
      <c r="AU158" s="197" t="s">
        <v>78</v>
      </c>
      <c r="AY158" s="196" t="s">
        <v>123</v>
      </c>
      <c r="BK158" s="198">
        <f>SUM(BK159:BK161)</f>
        <v>0</v>
      </c>
    </row>
    <row r="159" s="1" customFormat="1" ht="16.5" customHeight="1">
      <c r="B159" s="35"/>
      <c r="C159" s="201" t="s">
        <v>236</v>
      </c>
      <c r="D159" s="201" t="s">
        <v>125</v>
      </c>
      <c r="E159" s="202" t="s">
        <v>593</v>
      </c>
      <c r="F159" s="203" t="s">
        <v>594</v>
      </c>
      <c r="G159" s="204" t="s">
        <v>263</v>
      </c>
      <c r="H159" s="205">
        <v>20</v>
      </c>
      <c r="I159" s="206"/>
      <c r="J159" s="207">
        <f>ROUND(I159*H159,2)</f>
        <v>0</v>
      </c>
      <c r="K159" s="203" t="s">
        <v>129</v>
      </c>
      <c r="L159" s="40"/>
      <c r="M159" s="208" t="s">
        <v>1</v>
      </c>
      <c r="N159" s="209" t="s">
        <v>41</v>
      </c>
      <c r="O159" s="76"/>
      <c r="P159" s="210">
        <f>O159*H159</f>
        <v>0</v>
      </c>
      <c r="Q159" s="210">
        <v>0</v>
      </c>
      <c r="R159" s="210">
        <f>Q159*H159</f>
        <v>0</v>
      </c>
      <c r="S159" s="210">
        <v>0</v>
      </c>
      <c r="T159" s="210">
        <f>S159*H159</f>
        <v>0</v>
      </c>
      <c r="U159" s="211" t="s">
        <v>1</v>
      </c>
      <c r="AR159" s="14" t="s">
        <v>595</v>
      </c>
      <c r="AT159" s="14" t="s">
        <v>125</v>
      </c>
      <c r="AU159" s="14" t="s">
        <v>80</v>
      </c>
      <c r="AY159" s="14" t="s">
        <v>123</v>
      </c>
      <c r="BE159" s="212">
        <f>IF(N159="základní",J159,0)</f>
        <v>0</v>
      </c>
      <c r="BF159" s="212">
        <f>IF(N159="snížená",J159,0)</f>
        <v>0</v>
      </c>
      <c r="BG159" s="212">
        <f>IF(N159="zákl. přenesená",J159,0)</f>
        <v>0</v>
      </c>
      <c r="BH159" s="212">
        <f>IF(N159="sníž. přenesená",J159,0)</f>
        <v>0</v>
      </c>
      <c r="BI159" s="212">
        <f>IF(N159="nulová",J159,0)</f>
        <v>0</v>
      </c>
      <c r="BJ159" s="14" t="s">
        <v>78</v>
      </c>
      <c r="BK159" s="212">
        <f>ROUND(I159*H159,2)</f>
        <v>0</v>
      </c>
      <c r="BL159" s="14" t="s">
        <v>595</v>
      </c>
      <c r="BM159" s="14" t="s">
        <v>596</v>
      </c>
    </row>
    <row r="160" s="1" customFormat="1">
      <c r="B160" s="35"/>
      <c r="C160" s="36"/>
      <c r="D160" s="213" t="s">
        <v>132</v>
      </c>
      <c r="E160" s="36"/>
      <c r="F160" s="214" t="s">
        <v>594</v>
      </c>
      <c r="G160" s="36"/>
      <c r="H160" s="36"/>
      <c r="I160" s="128"/>
      <c r="J160" s="36"/>
      <c r="K160" s="36"/>
      <c r="L160" s="40"/>
      <c r="M160" s="215"/>
      <c r="N160" s="76"/>
      <c r="O160" s="76"/>
      <c r="P160" s="76"/>
      <c r="Q160" s="76"/>
      <c r="R160" s="76"/>
      <c r="S160" s="76"/>
      <c r="T160" s="76"/>
      <c r="U160" s="77"/>
      <c r="AT160" s="14" t="s">
        <v>132</v>
      </c>
      <c r="AU160" s="14" t="s">
        <v>80</v>
      </c>
    </row>
    <row r="161" s="11" customFormat="1">
      <c r="B161" s="216"/>
      <c r="C161" s="217"/>
      <c r="D161" s="213" t="s">
        <v>134</v>
      </c>
      <c r="E161" s="218" t="s">
        <v>1</v>
      </c>
      <c r="F161" s="219" t="s">
        <v>597</v>
      </c>
      <c r="G161" s="217"/>
      <c r="H161" s="220">
        <v>20</v>
      </c>
      <c r="I161" s="221"/>
      <c r="J161" s="217"/>
      <c r="K161" s="217"/>
      <c r="L161" s="222"/>
      <c r="M161" s="223"/>
      <c r="N161" s="224"/>
      <c r="O161" s="224"/>
      <c r="P161" s="224"/>
      <c r="Q161" s="224"/>
      <c r="R161" s="224"/>
      <c r="S161" s="224"/>
      <c r="T161" s="224"/>
      <c r="U161" s="225"/>
      <c r="AT161" s="226" t="s">
        <v>134</v>
      </c>
      <c r="AU161" s="226" t="s">
        <v>80</v>
      </c>
      <c r="AV161" s="11" t="s">
        <v>80</v>
      </c>
      <c r="AW161" s="11" t="s">
        <v>32</v>
      </c>
      <c r="AX161" s="11" t="s">
        <v>70</v>
      </c>
      <c r="AY161" s="226" t="s">
        <v>123</v>
      </c>
    </row>
    <row r="162" s="10" customFormat="1" ht="22.8" customHeight="1">
      <c r="B162" s="185"/>
      <c r="C162" s="186"/>
      <c r="D162" s="187" t="s">
        <v>69</v>
      </c>
      <c r="E162" s="199" t="s">
        <v>598</v>
      </c>
      <c r="F162" s="199" t="s">
        <v>599</v>
      </c>
      <c r="G162" s="186"/>
      <c r="H162" s="186"/>
      <c r="I162" s="189"/>
      <c r="J162" s="200">
        <f>BK162</f>
        <v>0</v>
      </c>
      <c r="K162" s="186"/>
      <c r="L162" s="191"/>
      <c r="M162" s="192"/>
      <c r="N162" s="193"/>
      <c r="O162" s="193"/>
      <c r="P162" s="194">
        <f>SUM(P163:P166)</f>
        <v>0</v>
      </c>
      <c r="Q162" s="193"/>
      <c r="R162" s="194">
        <f>SUM(R163:R166)</f>
        <v>0</v>
      </c>
      <c r="S162" s="193"/>
      <c r="T162" s="194">
        <f>SUM(T163:T166)</f>
        <v>0</v>
      </c>
      <c r="U162" s="195"/>
      <c r="AR162" s="196" t="s">
        <v>152</v>
      </c>
      <c r="AT162" s="197" t="s">
        <v>69</v>
      </c>
      <c r="AU162" s="197" t="s">
        <v>78</v>
      </c>
      <c r="AY162" s="196" t="s">
        <v>123</v>
      </c>
      <c r="BK162" s="198">
        <f>SUM(BK163:BK166)</f>
        <v>0</v>
      </c>
    </row>
    <row r="163" s="1" customFormat="1" ht="16.5" customHeight="1">
      <c r="B163" s="35"/>
      <c r="C163" s="201" t="s">
        <v>242</v>
      </c>
      <c r="D163" s="201" t="s">
        <v>125</v>
      </c>
      <c r="E163" s="202" t="s">
        <v>600</v>
      </c>
      <c r="F163" s="203" t="s">
        <v>601</v>
      </c>
      <c r="G163" s="204" t="s">
        <v>602</v>
      </c>
      <c r="H163" s="205">
        <v>1</v>
      </c>
      <c r="I163" s="206"/>
      <c r="J163" s="207">
        <f>ROUND(I163*H163,2)</f>
        <v>0</v>
      </c>
      <c r="K163" s="203" t="s">
        <v>129</v>
      </c>
      <c r="L163" s="40"/>
      <c r="M163" s="208" t="s">
        <v>1</v>
      </c>
      <c r="N163" s="209" t="s">
        <v>41</v>
      </c>
      <c r="O163" s="76"/>
      <c r="P163" s="210">
        <f>O163*H163</f>
        <v>0</v>
      </c>
      <c r="Q163" s="210">
        <v>0</v>
      </c>
      <c r="R163" s="210">
        <f>Q163*H163</f>
        <v>0</v>
      </c>
      <c r="S163" s="210">
        <v>0</v>
      </c>
      <c r="T163" s="210">
        <f>S163*H163</f>
        <v>0</v>
      </c>
      <c r="U163" s="211" t="s">
        <v>1</v>
      </c>
      <c r="AR163" s="14" t="s">
        <v>595</v>
      </c>
      <c r="AT163" s="14" t="s">
        <v>125</v>
      </c>
      <c r="AU163" s="14" t="s">
        <v>80</v>
      </c>
      <c r="AY163" s="14" t="s">
        <v>123</v>
      </c>
      <c r="BE163" s="212">
        <f>IF(N163="základní",J163,0)</f>
        <v>0</v>
      </c>
      <c r="BF163" s="212">
        <f>IF(N163="snížená",J163,0)</f>
        <v>0</v>
      </c>
      <c r="BG163" s="212">
        <f>IF(N163="zákl. přenesená",J163,0)</f>
        <v>0</v>
      </c>
      <c r="BH163" s="212">
        <f>IF(N163="sníž. přenesená",J163,0)</f>
        <v>0</v>
      </c>
      <c r="BI163" s="212">
        <f>IF(N163="nulová",J163,0)</f>
        <v>0</v>
      </c>
      <c r="BJ163" s="14" t="s">
        <v>78</v>
      </c>
      <c r="BK163" s="212">
        <f>ROUND(I163*H163,2)</f>
        <v>0</v>
      </c>
      <c r="BL163" s="14" t="s">
        <v>595</v>
      </c>
      <c r="BM163" s="14" t="s">
        <v>603</v>
      </c>
    </row>
    <row r="164" s="1" customFormat="1">
      <c r="B164" s="35"/>
      <c r="C164" s="36"/>
      <c r="D164" s="213" t="s">
        <v>132</v>
      </c>
      <c r="E164" s="36"/>
      <c r="F164" s="214" t="s">
        <v>601</v>
      </c>
      <c r="G164" s="36"/>
      <c r="H164" s="36"/>
      <c r="I164" s="128"/>
      <c r="J164" s="36"/>
      <c r="K164" s="36"/>
      <c r="L164" s="40"/>
      <c r="M164" s="215"/>
      <c r="N164" s="76"/>
      <c r="O164" s="76"/>
      <c r="P164" s="76"/>
      <c r="Q164" s="76"/>
      <c r="R164" s="76"/>
      <c r="S164" s="76"/>
      <c r="T164" s="76"/>
      <c r="U164" s="77"/>
      <c r="AT164" s="14" t="s">
        <v>132</v>
      </c>
      <c r="AU164" s="14" t="s">
        <v>80</v>
      </c>
    </row>
    <row r="165" s="1" customFormat="1">
      <c r="B165" s="35"/>
      <c r="C165" s="36"/>
      <c r="D165" s="213" t="s">
        <v>178</v>
      </c>
      <c r="E165" s="36"/>
      <c r="F165" s="227" t="s">
        <v>604</v>
      </c>
      <c r="G165" s="36"/>
      <c r="H165" s="36"/>
      <c r="I165" s="128"/>
      <c r="J165" s="36"/>
      <c r="K165" s="36"/>
      <c r="L165" s="40"/>
      <c r="M165" s="215"/>
      <c r="N165" s="76"/>
      <c r="O165" s="76"/>
      <c r="P165" s="76"/>
      <c r="Q165" s="76"/>
      <c r="R165" s="76"/>
      <c r="S165" s="76"/>
      <c r="T165" s="76"/>
      <c r="U165" s="77"/>
      <c r="AT165" s="14" t="s">
        <v>178</v>
      </c>
      <c r="AU165" s="14" t="s">
        <v>80</v>
      </c>
    </row>
    <row r="166" s="11" customFormat="1">
      <c r="B166" s="216"/>
      <c r="C166" s="217"/>
      <c r="D166" s="213" t="s">
        <v>134</v>
      </c>
      <c r="E166" s="218" t="s">
        <v>1</v>
      </c>
      <c r="F166" s="219" t="s">
        <v>605</v>
      </c>
      <c r="G166" s="217"/>
      <c r="H166" s="220">
        <v>1</v>
      </c>
      <c r="I166" s="221"/>
      <c r="J166" s="217"/>
      <c r="K166" s="217"/>
      <c r="L166" s="222"/>
      <c r="M166" s="251"/>
      <c r="N166" s="252"/>
      <c r="O166" s="252"/>
      <c r="P166" s="252"/>
      <c r="Q166" s="252"/>
      <c r="R166" s="252"/>
      <c r="S166" s="252"/>
      <c r="T166" s="252"/>
      <c r="U166" s="253"/>
      <c r="AT166" s="226" t="s">
        <v>134</v>
      </c>
      <c r="AU166" s="226" t="s">
        <v>80</v>
      </c>
      <c r="AV166" s="11" t="s">
        <v>80</v>
      </c>
      <c r="AW166" s="11" t="s">
        <v>32</v>
      </c>
      <c r="AX166" s="11" t="s">
        <v>70</v>
      </c>
      <c r="AY166" s="226" t="s">
        <v>123</v>
      </c>
    </row>
    <row r="167" s="1" customFormat="1" ht="6.96" customHeight="1">
      <c r="B167" s="54"/>
      <c r="C167" s="55"/>
      <c r="D167" s="55"/>
      <c r="E167" s="55"/>
      <c r="F167" s="55"/>
      <c r="G167" s="55"/>
      <c r="H167" s="55"/>
      <c r="I167" s="152"/>
      <c r="J167" s="55"/>
      <c r="K167" s="55"/>
      <c r="L167" s="40"/>
    </row>
  </sheetData>
  <sheetProtection sheet="1" autoFilter="0" formatColumns="0" formatRows="0" objects="1" scenarios="1" spinCount="100000" saltValue="wwpQAj5e/+CCz1fJftQIk20f6On6FZJes7lBjO7ioBN1RVKS0u66YFgI/SQPwbJTFDp/R0RmoqUhXgf1nSC/Pg==" hashValue="wg9LWHfe5moWw+NDIvKkXekojaeYOolHiLB0oTfyK+q98c67EmzBYuc/42YDHJYyA7izbzmodNx29pLMWx/1Vg==" algorithmName="SHA-512" password="CC35"/>
  <autoFilter ref="C85:K166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21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4.17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4" t="s">
        <v>86</v>
      </c>
    </row>
    <row r="3" ht="6.96" customHeight="1">
      <c r="B3" s="122"/>
      <c r="C3" s="123"/>
      <c r="D3" s="123"/>
      <c r="E3" s="123"/>
      <c r="F3" s="123"/>
      <c r="G3" s="123"/>
      <c r="H3" s="123"/>
      <c r="I3" s="124"/>
      <c r="J3" s="123"/>
      <c r="K3" s="123"/>
      <c r="L3" s="17"/>
      <c r="AT3" s="14" t="s">
        <v>80</v>
      </c>
    </row>
    <row r="4" ht="24.96" customHeight="1">
      <c r="B4" s="17"/>
      <c r="D4" s="125" t="s">
        <v>90</v>
      </c>
      <c r="L4" s="17"/>
      <c r="M4" s="21" t="s">
        <v>10</v>
      </c>
      <c r="AT4" s="14" t="s">
        <v>4</v>
      </c>
    </row>
    <row r="5" ht="6.96" customHeight="1">
      <c r="B5" s="17"/>
      <c r="L5" s="17"/>
    </row>
    <row r="6" ht="12" customHeight="1">
      <c r="B6" s="17"/>
      <c r="D6" s="126" t="s">
        <v>16</v>
      </c>
      <c r="L6" s="17"/>
    </row>
    <row r="7" ht="16.5" customHeight="1">
      <c r="B7" s="17"/>
      <c r="E7" s="127" t="str">
        <f>'Rekapitulace stavby'!K6</f>
        <v>Obec Hostouň, oprava ulice Kladenská</v>
      </c>
      <c r="F7" s="126"/>
      <c r="G7" s="126"/>
      <c r="H7" s="126"/>
      <c r="L7" s="17"/>
    </row>
    <row r="8" s="1" customFormat="1" ht="12" customHeight="1">
      <c r="B8" s="40"/>
      <c r="D8" s="126" t="s">
        <v>91</v>
      </c>
      <c r="I8" s="128"/>
      <c r="L8" s="40"/>
    </row>
    <row r="9" s="1" customFormat="1" ht="36.96" customHeight="1">
      <c r="B9" s="40"/>
      <c r="E9" s="129" t="s">
        <v>606</v>
      </c>
      <c r="F9" s="1"/>
      <c r="G9" s="1"/>
      <c r="H9" s="1"/>
      <c r="I9" s="128"/>
      <c r="L9" s="40"/>
    </row>
    <row r="10" s="1" customFormat="1">
      <c r="B10" s="40"/>
      <c r="I10" s="128"/>
      <c r="L10" s="40"/>
    </row>
    <row r="11" s="1" customFormat="1" ht="12" customHeight="1">
      <c r="B11" s="40"/>
      <c r="D11" s="126" t="s">
        <v>18</v>
      </c>
      <c r="F11" s="14" t="s">
        <v>1</v>
      </c>
      <c r="I11" s="130" t="s">
        <v>19</v>
      </c>
      <c r="J11" s="14" t="s">
        <v>1</v>
      </c>
      <c r="L11" s="40"/>
    </row>
    <row r="12" s="1" customFormat="1" ht="12" customHeight="1">
      <c r="B12" s="40"/>
      <c r="D12" s="126" t="s">
        <v>20</v>
      </c>
      <c r="F12" s="14" t="s">
        <v>21</v>
      </c>
      <c r="I12" s="130" t="s">
        <v>22</v>
      </c>
      <c r="J12" s="131" t="str">
        <f>'Rekapitulace stavby'!AN8</f>
        <v>23. 1. 2019</v>
      </c>
      <c r="L12" s="40"/>
    </row>
    <row r="13" s="1" customFormat="1" ht="10.8" customHeight="1">
      <c r="B13" s="40"/>
      <c r="I13" s="128"/>
      <c r="L13" s="40"/>
    </row>
    <row r="14" s="1" customFormat="1" ht="12" customHeight="1">
      <c r="B14" s="40"/>
      <c r="D14" s="126" t="s">
        <v>24</v>
      </c>
      <c r="I14" s="130" t="s">
        <v>25</v>
      </c>
      <c r="J14" s="14" t="s">
        <v>1</v>
      </c>
      <c r="L14" s="40"/>
    </row>
    <row r="15" s="1" customFormat="1" ht="18" customHeight="1">
      <c r="B15" s="40"/>
      <c r="E15" s="14" t="s">
        <v>26</v>
      </c>
      <c r="I15" s="130" t="s">
        <v>27</v>
      </c>
      <c r="J15" s="14" t="s">
        <v>1</v>
      </c>
      <c r="L15" s="40"/>
    </row>
    <row r="16" s="1" customFormat="1" ht="6.96" customHeight="1">
      <c r="B16" s="40"/>
      <c r="I16" s="128"/>
      <c r="L16" s="40"/>
    </row>
    <row r="17" s="1" customFormat="1" ht="12" customHeight="1">
      <c r="B17" s="40"/>
      <c r="D17" s="126" t="s">
        <v>28</v>
      </c>
      <c r="I17" s="130" t="s">
        <v>25</v>
      </c>
      <c r="J17" s="30" t="str">
        <f>'Rekapitulace stavby'!AN13</f>
        <v>Vyplň údaj</v>
      </c>
      <c r="L17" s="40"/>
    </row>
    <row r="18" s="1" customFormat="1" ht="18" customHeight="1">
      <c r="B18" s="40"/>
      <c r="E18" s="30" t="str">
        <f>'Rekapitulace stavby'!E14</f>
        <v>Vyplň údaj</v>
      </c>
      <c r="F18" s="14"/>
      <c r="G18" s="14"/>
      <c r="H18" s="14"/>
      <c r="I18" s="130" t="s">
        <v>27</v>
      </c>
      <c r="J18" s="30" t="str">
        <f>'Rekapitulace stavby'!AN14</f>
        <v>Vyplň údaj</v>
      </c>
      <c r="L18" s="40"/>
    </row>
    <row r="19" s="1" customFormat="1" ht="6.96" customHeight="1">
      <c r="B19" s="40"/>
      <c r="I19" s="128"/>
      <c r="L19" s="40"/>
    </row>
    <row r="20" s="1" customFormat="1" ht="12" customHeight="1">
      <c r="B20" s="40"/>
      <c r="D20" s="126" t="s">
        <v>30</v>
      </c>
      <c r="I20" s="130" t="s">
        <v>25</v>
      </c>
      <c r="J20" s="14" t="s">
        <v>1</v>
      </c>
      <c r="L20" s="40"/>
    </row>
    <row r="21" s="1" customFormat="1" ht="18" customHeight="1">
      <c r="B21" s="40"/>
      <c r="E21" s="14" t="s">
        <v>31</v>
      </c>
      <c r="I21" s="130" t="s">
        <v>27</v>
      </c>
      <c r="J21" s="14" t="s">
        <v>1</v>
      </c>
      <c r="L21" s="40"/>
    </row>
    <row r="22" s="1" customFormat="1" ht="6.96" customHeight="1">
      <c r="B22" s="40"/>
      <c r="I22" s="128"/>
      <c r="L22" s="40"/>
    </row>
    <row r="23" s="1" customFormat="1" ht="12" customHeight="1">
      <c r="B23" s="40"/>
      <c r="D23" s="126" t="s">
        <v>33</v>
      </c>
      <c r="I23" s="130" t="s">
        <v>25</v>
      </c>
      <c r="J23" s="14" t="str">
        <f>IF('Rekapitulace stavby'!AN19="","",'Rekapitulace stavby'!AN19)</f>
        <v/>
      </c>
      <c r="L23" s="40"/>
    </row>
    <row r="24" s="1" customFormat="1" ht="18" customHeight="1">
      <c r="B24" s="40"/>
      <c r="E24" s="14" t="str">
        <f>IF('Rekapitulace stavby'!E20="","",'Rekapitulace stavby'!E20)</f>
        <v xml:space="preserve"> </v>
      </c>
      <c r="I24" s="130" t="s">
        <v>27</v>
      </c>
      <c r="J24" s="14" t="str">
        <f>IF('Rekapitulace stavby'!AN20="","",'Rekapitulace stavby'!AN20)</f>
        <v/>
      </c>
      <c r="L24" s="40"/>
    </row>
    <row r="25" s="1" customFormat="1" ht="6.96" customHeight="1">
      <c r="B25" s="40"/>
      <c r="I25" s="128"/>
      <c r="L25" s="40"/>
    </row>
    <row r="26" s="1" customFormat="1" ht="12" customHeight="1">
      <c r="B26" s="40"/>
      <c r="D26" s="126" t="s">
        <v>35</v>
      </c>
      <c r="I26" s="128"/>
      <c r="L26" s="40"/>
    </row>
    <row r="27" s="6" customFormat="1" ht="16.5" customHeight="1">
      <c r="B27" s="132"/>
      <c r="E27" s="133" t="s">
        <v>1</v>
      </c>
      <c r="F27" s="133"/>
      <c r="G27" s="133"/>
      <c r="H27" s="133"/>
      <c r="I27" s="134"/>
      <c r="L27" s="132"/>
    </row>
    <row r="28" s="1" customFormat="1" ht="6.96" customHeight="1">
      <c r="B28" s="40"/>
      <c r="I28" s="128"/>
      <c r="L28" s="40"/>
    </row>
    <row r="29" s="1" customFormat="1" ht="6.96" customHeight="1">
      <c r="B29" s="40"/>
      <c r="D29" s="68"/>
      <c r="E29" s="68"/>
      <c r="F29" s="68"/>
      <c r="G29" s="68"/>
      <c r="H29" s="68"/>
      <c r="I29" s="135"/>
      <c r="J29" s="68"/>
      <c r="K29" s="68"/>
      <c r="L29" s="40"/>
    </row>
    <row r="30" s="1" customFormat="1" ht="25.44" customHeight="1">
      <c r="B30" s="40"/>
      <c r="D30" s="136" t="s">
        <v>36</v>
      </c>
      <c r="I30" s="128"/>
      <c r="J30" s="137">
        <f>ROUND(J82, 2)</f>
        <v>0</v>
      </c>
      <c r="L30" s="40"/>
    </row>
    <row r="31" s="1" customFormat="1" ht="6.96" customHeight="1">
      <c r="B31" s="40"/>
      <c r="D31" s="68"/>
      <c r="E31" s="68"/>
      <c r="F31" s="68"/>
      <c r="G31" s="68"/>
      <c r="H31" s="68"/>
      <c r="I31" s="135"/>
      <c r="J31" s="68"/>
      <c r="K31" s="68"/>
      <c r="L31" s="40"/>
    </row>
    <row r="32" s="1" customFormat="1" ht="14.4" customHeight="1">
      <c r="B32" s="40"/>
      <c r="F32" s="138" t="s">
        <v>38</v>
      </c>
      <c r="I32" s="139" t="s">
        <v>37</v>
      </c>
      <c r="J32" s="138" t="s">
        <v>39</v>
      </c>
      <c r="L32" s="40"/>
    </row>
    <row r="33" s="1" customFormat="1" ht="14.4" customHeight="1">
      <c r="B33" s="40"/>
      <c r="D33" s="126" t="s">
        <v>40</v>
      </c>
      <c r="E33" s="126" t="s">
        <v>41</v>
      </c>
      <c r="F33" s="140">
        <f>ROUND((SUM(BE82:BE152)),  2)</f>
        <v>0</v>
      </c>
      <c r="I33" s="141">
        <v>0.20999999999999999</v>
      </c>
      <c r="J33" s="140">
        <f>ROUND(((SUM(BE82:BE152))*I33),  2)</f>
        <v>0</v>
      </c>
      <c r="L33" s="40"/>
    </row>
    <row r="34" s="1" customFormat="1" ht="14.4" customHeight="1">
      <c r="B34" s="40"/>
      <c r="E34" s="126" t="s">
        <v>42</v>
      </c>
      <c r="F34" s="140">
        <f>ROUND((SUM(BF82:BF152)),  2)</f>
        <v>0</v>
      </c>
      <c r="I34" s="141">
        <v>0.14999999999999999</v>
      </c>
      <c r="J34" s="140">
        <f>ROUND(((SUM(BF82:BF152))*I34),  2)</f>
        <v>0</v>
      </c>
      <c r="L34" s="40"/>
    </row>
    <row r="35" hidden="1" s="1" customFormat="1" ht="14.4" customHeight="1">
      <c r="B35" s="40"/>
      <c r="E35" s="126" t="s">
        <v>43</v>
      </c>
      <c r="F35" s="140">
        <f>ROUND((SUM(BG82:BG152)),  2)</f>
        <v>0</v>
      </c>
      <c r="I35" s="141">
        <v>0.20999999999999999</v>
      </c>
      <c r="J35" s="140">
        <f>0</f>
        <v>0</v>
      </c>
      <c r="L35" s="40"/>
    </row>
    <row r="36" hidden="1" s="1" customFormat="1" ht="14.4" customHeight="1">
      <c r="B36" s="40"/>
      <c r="E36" s="126" t="s">
        <v>44</v>
      </c>
      <c r="F36" s="140">
        <f>ROUND((SUM(BH82:BH152)),  2)</f>
        <v>0</v>
      </c>
      <c r="I36" s="141">
        <v>0.14999999999999999</v>
      </c>
      <c r="J36" s="140">
        <f>0</f>
        <v>0</v>
      </c>
      <c r="L36" s="40"/>
    </row>
    <row r="37" hidden="1" s="1" customFormat="1" ht="14.4" customHeight="1">
      <c r="B37" s="40"/>
      <c r="E37" s="126" t="s">
        <v>45</v>
      </c>
      <c r="F37" s="140">
        <f>ROUND((SUM(BI82:BI152)),  2)</f>
        <v>0</v>
      </c>
      <c r="I37" s="141">
        <v>0</v>
      </c>
      <c r="J37" s="140">
        <f>0</f>
        <v>0</v>
      </c>
      <c r="L37" s="40"/>
    </row>
    <row r="38" s="1" customFormat="1" ht="6.96" customHeight="1">
      <c r="B38" s="40"/>
      <c r="I38" s="128"/>
      <c r="L38" s="40"/>
    </row>
    <row r="39" s="1" customFormat="1" ht="25.44" customHeight="1">
      <c r="B39" s="40"/>
      <c r="C39" s="142"/>
      <c r="D39" s="143" t="s">
        <v>46</v>
      </c>
      <c r="E39" s="144"/>
      <c r="F39" s="144"/>
      <c r="G39" s="145" t="s">
        <v>47</v>
      </c>
      <c r="H39" s="146" t="s">
        <v>48</v>
      </c>
      <c r="I39" s="147"/>
      <c r="J39" s="148">
        <f>SUM(J30:J37)</f>
        <v>0</v>
      </c>
      <c r="K39" s="149"/>
      <c r="L39" s="40"/>
    </row>
    <row r="40" s="1" customFormat="1" ht="14.4" customHeight="1">
      <c r="B40" s="150"/>
      <c r="C40" s="151"/>
      <c r="D40" s="151"/>
      <c r="E40" s="151"/>
      <c r="F40" s="151"/>
      <c r="G40" s="151"/>
      <c r="H40" s="151"/>
      <c r="I40" s="152"/>
      <c r="J40" s="151"/>
      <c r="K40" s="151"/>
      <c r="L40" s="40"/>
    </row>
    <row r="44" s="1" customFormat="1" ht="6.96" customHeight="1">
      <c r="B44" s="153"/>
      <c r="C44" s="154"/>
      <c r="D44" s="154"/>
      <c r="E44" s="154"/>
      <c r="F44" s="154"/>
      <c r="G44" s="154"/>
      <c r="H44" s="154"/>
      <c r="I44" s="155"/>
      <c r="J44" s="154"/>
      <c r="K44" s="154"/>
      <c r="L44" s="40"/>
    </row>
    <row r="45" s="1" customFormat="1" ht="24.96" customHeight="1">
      <c r="B45" s="35"/>
      <c r="C45" s="20" t="s">
        <v>94</v>
      </c>
      <c r="D45" s="36"/>
      <c r="E45" s="36"/>
      <c r="F45" s="36"/>
      <c r="G45" s="36"/>
      <c r="H45" s="36"/>
      <c r="I45" s="128"/>
      <c r="J45" s="36"/>
      <c r="K45" s="36"/>
      <c r="L45" s="40"/>
    </row>
    <row r="46" s="1" customFormat="1" ht="6.96" customHeight="1">
      <c r="B46" s="35"/>
      <c r="C46" s="36"/>
      <c r="D46" s="36"/>
      <c r="E46" s="36"/>
      <c r="F46" s="36"/>
      <c r="G46" s="36"/>
      <c r="H46" s="36"/>
      <c r="I46" s="128"/>
      <c r="J46" s="36"/>
      <c r="K46" s="36"/>
      <c r="L46" s="40"/>
    </row>
    <row r="47" s="1" customFormat="1" ht="12" customHeight="1">
      <c r="B47" s="35"/>
      <c r="C47" s="29" t="s">
        <v>16</v>
      </c>
      <c r="D47" s="36"/>
      <c r="E47" s="36"/>
      <c r="F47" s="36"/>
      <c r="G47" s="36"/>
      <c r="H47" s="36"/>
      <c r="I47" s="128"/>
      <c r="J47" s="36"/>
      <c r="K47" s="36"/>
      <c r="L47" s="40"/>
    </row>
    <row r="48" s="1" customFormat="1" ht="16.5" customHeight="1">
      <c r="B48" s="35"/>
      <c r="C48" s="36"/>
      <c r="D48" s="36"/>
      <c r="E48" s="156" t="str">
        <f>E7</f>
        <v>Obec Hostouň, oprava ulice Kladenská</v>
      </c>
      <c r="F48" s="29"/>
      <c r="G48" s="29"/>
      <c r="H48" s="29"/>
      <c r="I48" s="128"/>
      <c r="J48" s="36"/>
      <c r="K48" s="36"/>
      <c r="L48" s="40"/>
    </row>
    <row r="49" s="1" customFormat="1" ht="12" customHeight="1">
      <c r="B49" s="35"/>
      <c r="C49" s="29" t="s">
        <v>91</v>
      </c>
      <c r="D49" s="36"/>
      <c r="E49" s="36"/>
      <c r="F49" s="36"/>
      <c r="G49" s="36"/>
      <c r="H49" s="36"/>
      <c r="I49" s="128"/>
      <c r="J49" s="36"/>
      <c r="K49" s="36"/>
      <c r="L49" s="40"/>
    </row>
    <row r="50" s="1" customFormat="1" ht="16.5" customHeight="1">
      <c r="B50" s="35"/>
      <c r="C50" s="36"/>
      <c r="D50" s="36"/>
      <c r="E50" s="61" t="str">
        <f>E9</f>
        <v>SO 190 - Stálé dopravní značení</v>
      </c>
      <c r="F50" s="36"/>
      <c r="G50" s="36"/>
      <c r="H50" s="36"/>
      <c r="I50" s="128"/>
      <c r="J50" s="36"/>
      <c r="K50" s="36"/>
      <c r="L50" s="40"/>
    </row>
    <row r="51" s="1" customFormat="1" ht="6.96" customHeight="1">
      <c r="B51" s="35"/>
      <c r="C51" s="36"/>
      <c r="D51" s="36"/>
      <c r="E51" s="36"/>
      <c r="F51" s="36"/>
      <c r="G51" s="36"/>
      <c r="H51" s="36"/>
      <c r="I51" s="128"/>
      <c r="J51" s="36"/>
      <c r="K51" s="36"/>
      <c r="L51" s="40"/>
    </row>
    <row r="52" s="1" customFormat="1" ht="12" customHeight="1">
      <c r="B52" s="35"/>
      <c r="C52" s="29" t="s">
        <v>20</v>
      </c>
      <c r="D52" s="36"/>
      <c r="E52" s="36"/>
      <c r="F52" s="24" t="str">
        <f>F12</f>
        <v>k. ú. Hostouň u Prahy [645923]</v>
      </c>
      <c r="G52" s="36"/>
      <c r="H52" s="36"/>
      <c r="I52" s="130" t="s">
        <v>22</v>
      </c>
      <c r="J52" s="64" t="str">
        <f>IF(J12="","",J12)</f>
        <v>23. 1. 2019</v>
      </c>
      <c r="K52" s="36"/>
      <c r="L52" s="40"/>
    </row>
    <row r="53" s="1" customFormat="1" ht="6.96" customHeight="1">
      <c r="B53" s="35"/>
      <c r="C53" s="36"/>
      <c r="D53" s="36"/>
      <c r="E53" s="36"/>
      <c r="F53" s="36"/>
      <c r="G53" s="36"/>
      <c r="H53" s="36"/>
      <c r="I53" s="128"/>
      <c r="J53" s="36"/>
      <c r="K53" s="36"/>
      <c r="L53" s="40"/>
    </row>
    <row r="54" s="1" customFormat="1" ht="13.65" customHeight="1">
      <c r="B54" s="35"/>
      <c r="C54" s="29" t="s">
        <v>24</v>
      </c>
      <c r="D54" s="36"/>
      <c r="E54" s="36"/>
      <c r="F54" s="24" t="str">
        <f>E15</f>
        <v>Obec Hostouň u Prahy</v>
      </c>
      <c r="G54" s="36"/>
      <c r="H54" s="36"/>
      <c r="I54" s="130" t="s">
        <v>30</v>
      </c>
      <c r="J54" s="33" t="str">
        <f>E21</f>
        <v>Ing. Petr Peštál</v>
      </c>
      <c r="K54" s="36"/>
      <c r="L54" s="40"/>
    </row>
    <row r="55" s="1" customFormat="1" ht="13.65" customHeight="1">
      <c r="B55" s="35"/>
      <c r="C55" s="29" t="s">
        <v>28</v>
      </c>
      <c r="D55" s="36"/>
      <c r="E55" s="36"/>
      <c r="F55" s="24" t="str">
        <f>IF(E18="","",E18)</f>
        <v>Vyplň údaj</v>
      </c>
      <c r="G55" s="36"/>
      <c r="H55" s="36"/>
      <c r="I55" s="130" t="s">
        <v>33</v>
      </c>
      <c r="J55" s="33" t="str">
        <f>E24</f>
        <v xml:space="preserve"> </v>
      </c>
      <c r="K55" s="36"/>
      <c r="L55" s="40"/>
    </row>
    <row r="56" s="1" customFormat="1" ht="10.32" customHeight="1">
      <c r="B56" s="35"/>
      <c r="C56" s="36"/>
      <c r="D56" s="36"/>
      <c r="E56" s="36"/>
      <c r="F56" s="36"/>
      <c r="G56" s="36"/>
      <c r="H56" s="36"/>
      <c r="I56" s="128"/>
      <c r="J56" s="36"/>
      <c r="K56" s="36"/>
      <c r="L56" s="40"/>
    </row>
    <row r="57" s="1" customFormat="1" ht="29.28" customHeight="1">
      <c r="B57" s="35"/>
      <c r="C57" s="157" t="s">
        <v>95</v>
      </c>
      <c r="D57" s="158"/>
      <c r="E57" s="158"/>
      <c r="F57" s="158"/>
      <c r="G57" s="158"/>
      <c r="H57" s="158"/>
      <c r="I57" s="159"/>
      <c r="J57" s="160" t="s">
        <v>96</v>
      </c>
      <c r="K57" s="158"/>
      <c r="L57" s="40"/>
    </row>
    <row r="58" s="1" customFormat="1" ht="10.32" customHeight="1">
      <c r="B58" s="35"/>
      <c r="C58" s="36"/>
      <c r="D58" s="36"/>
      <c r="E58" s="36"/>
      <c r="F58" s="36"/>
      <c r="G58" s="36"/>
      <c r="H58" s="36"/>
      <c r="I58" s="128"/>
      <c r="J58" s="36"/>
      <c r="K58" s="36"/>
      <c r="L58" s="40"/>
    </row>
    <row r="59" s="1" customFormat="1" ht="22.8" customHeight="1">
      <c r="B59" s="35"/>
      <c r="C59" s="161" t="s">
        <v>97</v>
      </c>
      <c r="D59" s="36"/>
      <c r="E59" s="36"/>
      <c r="F59" s="36"/>
      <c r="G59" s="36"/>
      <c r="H59" s="36"/>
      <c r="I59" s="128"/>
      <c r="J59" s="95">
        <f>J82</f>
        <v>0</v>
      </c>
      <c r="K59" s="36"/>
      <c r="L59" s="40"/>
      <c r="AU59" s="14" t="s">
        <v>98</v>
      </c>
    </row>
    <row r="60" s="7" customFormat="1" ht="24.96" customHeight="1">
      <c r="B60" s="162"/>
      <c r="C60" s="163"/>
      <c r="D60" s="164" t="s">
        <v>99</v>
      </c>
      <c r="E60" s="165"/>
      <c r="F60" s="165"/>
      <c r="G60" s="165"/>
      <c r="H60" s="165"/>
      <c r="I60" s="166"/>
      <c r="J60" s="167">
        <f>J83</f>
        <v>0</v>
      </c>
      <c r="K60" s="163"/>
      <c r="L60" s="168"/>
    </row>
    <row r="61" s="8" customFormat="1" ht="19.92" customHeight="1">
      <c r="B61" s="169"/>
      <c r="C61" s="170"/>
      <c r="D61" s="171" t="s">
        <v>104</v>
      </c>
      <c r="E61" s="172"/>
      <c r="F61" s="172"/>
      <c r="G61" s="172"/>
      <c r="H61" s="172"/>
      <c r="I61" s="173"/>
      <c r="J61" s="174">
        <f>J84</f>
        <v>0</v>
      </c>
      <c r="K61" s="170"/>
      <c r="L61" s="175"/>
    </row>
    <row r="62" s="8" customFormat="1" ht="19.92" customHeight="1">
      <c r="B62" s="169"/>
      <c r="C62" s="170"/>
      <c r="D62" s="171" t="s">
        <v>106</v>
      </c>
      <c r="E62" s="172"/>
      <c r="F62" s="172"/>
      <c r="G62" s="172"/>
      <c r="H62" s="172"/>
      <c r="I62" s="173"/>
      <c r="J62" s="174">
        <f>J148</f>
        <v>0</v>
      </c>
      <c r="K62" s="170"/>
      <c r="L62" s="175"/>
    </row>
    <row r="63" s="1" customFormat="1" ht="21.84" customHeight="1">
      <c r="B63" s="35"/>
      <c r="C63" s="36"/>
      <c r="D63" s="36"/>
      <c r="E63" s="36"/>
      <c r="F63" s="36"/>
      <c r="G63" s="36"/>
      <c r="H63" s="36"/>
      <c r="I63" s="128"/>
      <c r="J63" s="36"/>
      <c r="K63" s="36"/>
      <c r="L63" s="40"/>
    </row>
    <row r="64" s="1" customFormat="1" ht="6.96" customHeight="1">
      <c r="B64" s="54"/>
      <c r="C64" s="55"/>
      <c r="D64" s="55"/>
      <c r="E64" s="55"/>
      <c r="F64" s="55"/>
      <c r="G64" s="55"/>
      <c r="H64" s="55"/>
      <c r="I64" s="152"/>
      <c r="J64" s="55"/>
      <c r="K64" s="55"/>
      <c r="L64" s="40"/>
    </row>
    <row r="68" s="1" customFormat="1" ht="6.96" customHeight="1">
      <c r="B68" s="56"/>
      <c r="C68" s="57"/>
      <c r="D68" s="57"/>
      <c r="E68" s="57"/>
      <c r="F68" s="57"/>
      <c r="G68" s="57"/>
      <c r="H68" s="57"/>
      <c r="I68" s="155"/>
      <c r="J68" s="57"/>
      <c r="K68" s="57"/>
      <c r="L68" s="40"/>
    </row>
    <row r="69" s="1" customFormat="1" ht="24.96" customHeight="1">
      <c r="B69" s="35"/>
      <c r="C69" s="20" t="s">
        <v>107</v>
      </c>
      <c r="D69" s="36"/>
      <c r="E69" s="36"/>
      <c r="F69" s="36"/>
      <c r="G69" s="36"/>
      <c r="H69" s="36"/>
      <c r="I69" s="128"/>
      <c r="J69" s="36"/>
      <c r="K69" s="36"/>
      <c r="L69" s="40"/>
    </row>
    <row r="70" s="1" customFormat="1" ht="6.96" customHeight="1">
      <c r="B70" s="35"/>
      <c r="C70" s="36"/>
      <c r="D70" s="36"/>
      <c r="E70" s="36"/>
      <c r="F70" s="36"/>
      <c r="G70" s="36"/>
      <c r="H70" s="36"/>
      <c r="I70" s="128"/>
      <c r="J70" s="36"/>
      <c r="K70" s="36"/>
      <c r="L70" s="40"/>
    </row>
    <row r="71" s="1" customFormat="1" ht="12" customHeight="1">
      <c r="B71" s="35"/>
      <c r="C71" s="29" t="s">
        <v>16</v>
      </c>
      <c r="D71" s="36"/>
      <c r="E71" s="36"/>
      <c r="F71" s="36"/>
      <c r="G71" s="36"/>
      <c r="H71" s="36"/>
      <c r="I71" s="128"/>
      <c r="J71" s="36"/>
      <c r="K71" s="36"/>
      <c r="L71" s="40"/>
    </row>
    <row r="72" s="1" customFormat="1" ht="16.5" customHeight="1">
      <c r="B72" s="35"/>
      <c r="C72" s="36"/>
      <c r="D72" s="36"/>
      <c r="E72" s="156" t="str">
        <f>E7</f>
        <v>Obec Hostouň, oprava ulice Kladenská</v>
      </c>
      <c r="F72" s="29"/>
      <c r="G72" s="29"/>
      <c r="H72" s="29"/>
      <c r="I72" s="128"/>
      <c r="J72" s="36"/>
      <c r="K72" s="36"/>
      <c r="L72" s="40"/>
    </row>
    <row r="73" s="1" customFormat="1" ht="12" customHeight="1">
      <c r="B73" s="35"/>
      <c r="C73" s="29" t="s">
        <v>91</v>
      </c>
      <c r="D73" s="36"/>
      <c r="E73" s="36"/>
      <c r="F73" s="36"/>
      <c r="G73" s="36"/>
      <c r="H73" s="36"/>
      <c r="I73" s="128"/>
      <c r="J73" s="36"/>
      <c r="K73" s="36"/>
      <c r="L73" s="40"/>
    </row>
    <row r="74" s="1" customFormat="1" ht="16.5" customHeight="1">
      <c r="B74" s="35"/>
      <c r="C74" s="36"/>
      <c r="D74" s="36"/>
      <c r="E74" s="61" t="str">
        <f>E9</f>
        <v>SO 190 - Stálé dopravní značení</v>
      </c>
      <c r="F74" s="36"/>
      <c r="G74" s="36"/>
      <c r="H74" s="36"/>
      <c r="I74" s="128"/>
      <c r="J74" s="36"/>
      <c r="K74" s="36"/>
      <c r="L74" s="40"/>
    </row>
    <row r="75" s="1" customFormat="1" ht="6.96" customHeight="1">
      <c r="B75" s="35"/>
      <c r="C75" s="36"/>
      <c r="D75" s="36"/>
      <c r="E75" s="36"/>
      <c r="F75" s="36"/>
      <c r="G75" s="36"/>
      <c r="H75" s="36"/>
      <c r="I75" s="128"/>
      <c r="J75" s="36"/>
      <c r="K75" s="36"/>
      <c r="L75" s="40"/>
    </row>
    <row r="76" s="1" customFormat="1" ht="12" customHeight="1">
      <c r="B76" s="35"/>
      <c r="C76" s="29" t="s">
        <v>20</v>
      </c>
      <c r="D76" s="36"/>
      <c r="E76" s="36"/>
      <c r="F76" s="24" t="str">
        <f>F12</f>
        <v>k. ú. Hostouň u Prahy [645923]</v>
      </c>
      <c r="G76" s="36"/>
      <c r="H76" s="36"/>
      <c r="I76" s="130" t="s">
        <v>22</v>
      </c>
      <c r="J76" s="64" t="str">
        <f>IF(J12="","",J12)</f>
        <v>23. 1. 2019</v>
      </c>
      <c r="K76" s="36"/>
      <c r="L76" s="40"/>
    </row>
    <row r="77" s="1" customFormat="1" ht="6.96" customHeight="1">
      <c r="B77" s="35"/>
      <c r="C77" s="36"/>
      <c r="D77" s="36"/>
      <c r="E77" s="36"/>
      <c r="F77" s="36"/>
      <c r="G77" s="36"/>
      <c r="H77" s="36"/>
      <c r="I77" s="128"/>
      <c r="J77" s="36"/>
      <c r="K77" s="36"/>
      <c r="L77" s="40"/>
    </row>
    <row r="78" s="1" customFormat="1" ht="13.65" customHeight="1">
      <c r="B78" s="35"/>
      <c r="C78" s="29" t="s">
        <v>24</v>
      </c>
      <c r="D78" s="36"/>
      <c r="E78" s="36"/>
      <c r="F78" s="24" t="str">
        <f>E15</f>
        <v>Obec Hostouň u Prahy</v>
      </c>
      <c r="G78" s="36"/>
      <c r="H78" s="36"/>
      <c r="I78" s="130" t="s">
        <v>30</v>
      </c>
      <c r="J78" s="33" t="str">
        <f>E21</f>
        <v>Ing. Petr Peštál</v>
      </c>
      <c r="K78" s="36"/>
      <c r="L78" s="40"/>
    </row>
    <row r="79" s="1" customFormat="1" ht="13.65" customHeight="1">
      <c r="B79" s="35"/>
      <c r="C79" s="29" t="s">
        <v>28</v>
      </c>
      <c r="D79" s="36"/>
      <c r="E79" s="36"/>
      <c r="F79" s="24" t="str">
        <f>IF(E18="","",E18)</f>
        <v>Vyplň údaj</v>
      </c>
      <c r="G79" s="36"/>
      <c r="H79" s="36"/>
      <c r="I79" s="130" t="s">
        <v>33</v>
      </c>
      <c r="J79" s="33" t="str">
        <f>E24</f>
        <v xml:space="preserve"> </v>
      </c>
      <c r="K79" s="36"/>
      <c r="L79" s="40"/>
    </row>
    <row r="80" s="1" customFormat="1" ht="10.32" customHeight="1">
      <c r="B80" s="35"/>
      <c r="C80" s="36"/>
      <c r="D80" s="36"/>
      <c r="E80" s="36"/>
      <c r="F80" s="36"/>
      <c r="G80" s="36"/>
      <c r="H80" s="36"/>
      <c r="I80" s="128"/>
      <c r="J80" s="36"/>
      <c r="K80" s="36"/>
      <c r="L80" s="40"/>
    </row>
    <row r="81" s="9" customFormat="1" ht="29.28" customHeight="1">
      <c r="B81" s="176"/>
      <c r="C81" s="177" t="s">
        <v>108</v>
      </c>
      <c r="D81" s="178" t="s">
        <v>55</v>
      </c>
      <c r="E81" s="178" t="s">
        <v>51</v>
      </c>
      <c r="F81" s="178" t="s">
        <v>52</v>
      </c>
      <c r="G81" s="178" t="s">
        <v>109</v>
      </c>
      <c r="H81" s="178" t="s">
        <v>110</v>
      </c>
      <c r="I81" s="179" t="s">
        <v>111</v>
      </c>
      <c r="J81" s="178" t="s">
        <v>96</v>
      </c>
      <c r="K81" s="180" t="s">
        <v>112</v>
      </c>
      <c r="L81" s="181"/>
      <c r="M81" s="85" t="s">
        <v>1</v>
      </c>
      <c r="N81" s="86" t="s">
        <v>40</v>
      </c>
      <c r="O81" s="86" t="s">
        <v>113</v>
      </c>
      <c r="P81" s="86" t="s">
        <v>114</v>
      </c>
      <c r="Q81" s="86" t="s">
        <v>115</v>
      </c>
      <c r="R81" s="86" t="s">
        <v>116</v>
      </c>
      <c r="S81" s="86" t="s">
        <v>117</v>
      </c>
      <c r="T81" s="86" t="s">
        <v>118</v>
      </c>
      <c r="U81" s="87" t="s">
        <v>119</v>
      </c>
    </row>
    <row r="82" s="1" customFormat="1" ht="22.8" customHeight="1">
      <c r="B82" s="35"/>
      <c r="C82" s="92" t="s">
        <v>120</v>
      </c>
      <c r="D82" s="36"/>
      <c r="E82" s="36"/>
      <c r="F82" s="36"/>
      <c r="G82" s="36"/>
      <c r="H82" s="36"/>
      <c r="I82" s="128"/>
      <c r="J82" s="182">
        <f>BK82</f>
        <v>0</v>
      </c>
      <c r="K82" s="36"/>
      <c r="L82" s="40"/>
      <c r="M82" s="88"/>
      <c r="N82" s="89"/>
      <c r="O82" s="89"/>
      <c r="P82" s="183">
        <f>P83</f>
        <v>0</v>
      </c>
      <c r="Q82" s="89"/>
      <c r="R82" s="183">
        <f>R83</f>
        <v>0.51883999999999997</v>
      </c>
      <c r="S82" s="89"/>
      <c r="T82" s="183">
        <f>T83</f>
        <v>0</v>
      </c>
      <c r="U82" s="90"/>
      <c r="AT82" s="14" t="s">
        <v>69</v>
      </c>
      <c r="AU82" s="14" t="s">
        <v>98</v>
      </c>
      <c r="BK82" s="184">
        <f>BK83</f>
        <v>0</v>
      </c>
    </row>
    <row r="83" s="10" customFormat="1" ht="25.92" customHeight="1">
      <c r="B83" s="185"/>
      <c r="C83" s="186"/>
      <c r="D83" s="187" t="s">
        <v>69</v>
      </c>
      <c r="E83" s="188" t="s">
        <v>121</v>
      </c>
      <c r="F83" s="188" t="s">
        <v>122</v>
      </c>
      <c r="G83" s="186"/>
      <c r="H83" s="186"/>
      <c r="I83" s="189"/>
      <c r="J83" s="190">
        <f>BK83</f>
        <v>0</v>
      </c>
      <c r="K83" s="186"/>
      <c r="L83" s="191"/>
      <c r="M83" s="192"/>
      <c r="N83" s="193"/>
      <c r="O83" s="193"/>
      <c r="P83" s="194">
        <f>P84+P148</f>
        <v>0</v>
      </c>
      <c r="Q83" s="193"/>
      <c r="R83" s="194">
        <f>R84+R148</f>
        <v>0.51883999999999997</v>
      </c>
      <c r="S83" s="193"/>
      <c r="T83" s="194">
        <f>T84+T148</f>
        <v>0</v>
      </c>
      <c r="U83" s="195"/>
      <c r="AR83" s="196" t="s">
        <v>78</v>
      </c>
      <c r="AT83" s="197" t="s">
        <v>69</v>
      </c>
      <c r="AU83" s="197" t="s">
        <v>70</v>
      </c>
      <c r="AY83" s="196" t="s">
        <v>123</v>
      </c>
      <c r="BK83" s="198">
        <f>BK84+BK148</f>
        <v>0</v>
      </c>
    </row>
    <row r="84" s="10" customFormat="1" ht="22.8" customHeight="1">
      <c r="B84" s="185"/>
      <c r="C84" s="186"/>
      <c r="D84" s="187" t="s">
        <v>69</v>
      </c>
      <c r="E84" s="199" t="s">
        <v>181</v>
      </c>
      <c r="F84" s="199" t="s">
        <v>336</v>
      </c>
      <c r="G84" s="186"/>
      <c r="H84" s="186"/>
      <c r="I84" s="189"/>
      <c r="J84" s="200">
        <f>BK84</f>
        <v>0</v>
      </c>
      <c r="K84" s="186"/>
      <c r="L84" s="191"/>
      <c r="M84" s="192"/>
      <c r="N84" s="193"/>
      <c r="O84" s="193"/>
      <c r="P84" s="194">
        <f>SUM(P85:P147)</f>
        <v>0</v>
      </c>
      <c r="Q84" s="193"/>
      <c r="R84" s="194">
        <f>SUM(R85:R147)</f>
        <v>0.51883999999999997</v>
      </c>
      <c r="S84" s="193"/>
      <c r="T84" s="194">
        <f>SUM(T85:T147)</f>
        <v>0</v>
      </c>
      <c r="U84" s="195"/>
      <c r="AR84" s="196" t="s">
        <v>78</v>
      </c>
      <c r="AT84" s="197" t="s">
        <v>69</v>
      </c>
      <c r="AU84" s="197" t="s">
        <v>78</v>
      </c>
      <c r="AY84" s="196" t="s">
        <v>123</v>
      </c>
      <c r="BK84" s="198">
        <f>SUM(BK85:BK147)</f>
        <v>0</v>
      </c>
    </row>
    <row r="85" s="1" customFormat="1" ht="16.5" customHeight="1">
      <c r="B85" s="35"/>
      <c r="C85" s="201" t="s">
        <v>78</v>
      </c>
      <c r="D85" s="201" t="s">
        <v>125</v>
      </c>
      <c r="E85" s="202" t="s">
        <v>607</v>
      </c>
      <c r="F85" s="203" t="s">
        <v>608</v>
      </c>
      <c r="G85" s="204" t="s">
        <v>263</v>
      </c>
      <c r="H85" s="205">
        <v>3</v>
      </c>
      <c r="I85" s="206"/>
      <c r="J85" s="207">
        <f>ROUND(I85*H85,2)</f>
        <v>0</v>
      </c>
      <c r="K85" s="203" t="s">
        <v>129</v>
      </c>
      <c r="L85" s="40"/>
      <c r="M85" s="208" t="s">
        <v>1</v>
      </c>
      <c r="N85" s="209" t="s">
        <v>41</v>
      </c>
      <c r="O85" s="76"/>
      <c r="P85" s="210">
        <f>O85*H85</f>
        <v>0</v>
      </c>
      <c r="Q85" s="210">
        <v>0.00069999999999999999</v>
      </c>
      <c r="R85" s="210">
        <f>Q85*H85</f>
        <v>0.0020999999999999999</v>
      </c>
      <c r="S85" s="210">
        <v>0</v>
      </c>
      <c r="T85" s="210">
        <f>S85*H85</f>
        <v>0</v>
      </c>
      <c r="U85" s="211" t="s">
        <v>1</v>
      </c>
      <c r="AR85" s="14" t="s">
        <v>130</v>
      </c>
      <c r="AT85" s="14" t="s">
        <v>125</v>
      </c>
      <c r="AU85" s="14" t="s">
        <v>80</v>
      </c>
      <c r="AY85" s="14" t="s">
        <v>123</v>
      </c>
      <c r="BE85" s="212">
        <f>IF(N85="základní",J85,0)</f>
        <v>0</v>
      </c>
      <c r="BF85" s="212">
        <f>IF(N85="snížená",J85,0)</f>
        <v>0</v>
      </c>
      <c r="BG85" s="212">
        <f>IF(N85="zákl. přenesená",J85,0)</f>
        <v>0</v>
      </c>
      <c r="BH85" s="212">
        <f>IF(N85="sníž. přenesená",J85,0)</f>
        <v>0</v>
      </c>
      <c r="BI85" s="212">
        <f>IF(N85="nulová",J85,0)</f>
        <v>0</v>
      </c>
      <c r="BJ85" s="14" t="s">
        <v>78</v>
      </c>
      <c r="BK85" s="212">
        <f>ROUND(I85*H85,2)</f>
        <v>0</v>
      </c>
      <c r="BL85" s="14" t="s">
        <v>130</v>
      </c>
      <c r="BM85" s="14" t="s">
        <v>609</v>
      </c>
    </row>
    <row r="86" s="1" customFormat="1">
      <c r="B86" s="35"/>
      <c r="C86" s="36"/>
      <c r="D86" s="213" t="s">
        <v>132</v>
      </c>
      <c r="E86" s="36"/>
      <c r="F86" s="214" t="s">
        <v>610</v>
      </c>
      <c r="G86" s="36"/>
      <c r="H86" s="36"/>
      <c r="I86" s="128"/>
      <c r="J86" s="36"/>
      <c r="K86" s="36"/>
      <c r="L86" s="40"/>
      <c r="M86" s="215"/>
      <c r="N86" s="76"/>
      <c r="O86" s="76"/>
      <c r="P86" s="76"/>
      <c r="Q86" s="76"/>
      <c r="R86" s="76"/>
      <c r="S86" s="76"/>
      <c r="T86" s="76"/>
      <c r="U86" s="77"/>
      <c r="AT86" s="14" t="s">
        <v>132</v>
      </c>
      <c r="AU86" s="14" t="s">
        <v>80</v>
      </c>
    </row>
    <row r="87" s="12" customFormat="1">
      <c r="B87" s="228"/>
      <c r="C87" s="229"/>
      <c r="D87" s="213" t="s">
        <v>134</v>
      </c>
      <c r="E87" s="230" t="s">
        <v>1</v>
      </c>
      <c r="F87" s="231" t="s">
        <v>611</v>
      </c>
      <c r="G87" s="229"/>
      <c r="H87" s="230" t="s">
        <v>1</v>
      </c>
      <c r="I87" s="232"/>
      <c r="J87" s="229"/>
      <c r="K87" s="229"/>
      <c r="L87" s="233"/>
      <c r="M87" s="234"/>
      <c r="N87" s="235"/>
      <c r="O87" s="235"/>
      <c r="P87" s="235"/>
      <c r="Q87" s="235"/>
      <c r="R87" s="235"/>
      <c r="S87" s="235"/>
      <c r="T87" s="235"/>
      <c r="U87" s="236"/>
      <c r="AT87" s="237" t="s">
        <v>134</v>
      </c>
      <c r="AU87" s="237" t="s">
        <v>80</v>
      </c>
      <c r="AV87" s="12" t="s">
        <v>78</v>
      </c>
      <c r="AW87" s="12" t="s">
        <v>32</v>
      </c>
      <c r="AX87" s="12" t="s">
        <v>70</v>
      </c>
      <c r="AY87" s="237" t="s">
        <v>123</v>
      </c>
    </row>
    <row r="88" s="11" customFormat="1">
      <c r="B88" s="216"/>
      <c r="C88" s="217"/>
      <c r="D88" s="213" t="s">
        <v>134</v>
      </c>
      <c r="E88" s="218" t="s">
        <v>1</v>
      </c>
      <c r="F88" s="219" t="s">
        <v>612</v>
      </c>
      <c r="G88" s="217"/>
      <c r="H88" s="220">
        <v>1</v>
      </c>
      <c r="I88" s="221"/>
      <c r="J88" s="217"/>
      <c r="K88" s="217"/>
      <c r="L88" s="222"/>
      <c r="M88" s="223"/>
      <c r="N88" s="224"/>
      <c r="O88" s="224"/>
      <c r="P88" s="224"/>
      <c r="Q88" s="224"/>
      <c r="R88" s="224"/>
      <c r="S88" s="224"/>
      <c r="T88" s="224"/>
      <c r="U88" s="225"/>
      <c r="AT88" s="226" t="s">
        <v>134</v>
      </c>
      <c r="AU88" s="226" t="s">
        <v>80</v>
      </c>
      <c r="AV88" s="11" t="s">
        <v>80</v>
      </c>
      <c r="AW88" s="11" t="s">
        <v>32</v>
      </c>
      <c r="AX88" s="11" t="s">
        <v>70</v>
      </c>
      <c r="AY88" s="226" t="s">
        <v>123</v>
      </c>
    </row>
    <row r="89" s="11" customFormat="1">
      <c r="B89" s="216"/>
      <c r="C89" s="217"/>
      <c r="D89" s="213" t="s">
        <v>134</v>
      </c>
      <c r="E89" s="218" t="s">
        <v>1</v>
      </c>
      <c r="F89" s="219" t="s">
        <v>613</v>
      </c>
      <c r="G89" s="217"/>
      <c r="H89" s="220">
        <v>2</v>
      </c>
      <c r="I89" s="221"/>
      <c r="J89" s="217"/>
      <c r="K89" s="217"/>
      <c r="L89" s="222"/>
      <c r="M89" s="223"/>
      <c r="N89" s="224"/>
      <c r="O89" s="224"/>
      <c r="P89" s="224"/>
      <c r="Q89" s="224"/>
      <c r="R89" s="224"/>
      <c r="S89" s="224"/>
      <c r="T89" s="224"/>
      <c r="U89" s="225"/>
      <c r="AT89" s="226" t="s">
        <v>134</v>
      </c>
      <c r="AU89" s="226" t="s">
        <v>80</v>
      </c>
      <c r="AV89" s="11" t="s">
        <v>80</v>
      </c>
      <c r="AW89" s="11" t="s">
        <v>32</v>
      </c>
      <c r="AX89" s="11" t="s">
        <v>70</v>
      </c>
      <c r="AY89" s="226" t="s">
        <v>123</v>
      </c>
    </row>
    <row r="90" s="1" customFormat="1" ht="16.5" customHeight="1">
      <c r="B90" s="35"/>
      <c r="C90" s="201" t="s">
        <v>80</v>
      </c>
      <c r="D90" s="201" t="s">
        <v>125</v>
      </c>
      <c r="E90" s="202" t="s">
        <v>614</v>
      </c>
      <c r="F90" s="203" t="s">
        <v>615</v>
      </c>
      <c r="G90" s="204" t="s">
        <v>263</v>
      </c>
      <c r="H90" s="205">
        <v>2</v>
      </c>
      <c r="I90" s="206"/>
      <c r="J90" s="207">
        <f>ROUND(I90*H90,2)</f>
        <v>0</v>
      </c>
      <c r="K90" s="203" t="s">
        <v>129</v>
      </c>
      <c r="L90" s="40"/>
      <c r="M90" s="208" t="s">
        <v>1</v>
      </c>
      <c r="N90" s="209" t="s">
        <v>41</v>
      </c>
      <c r="O90" s="76"/>
      <c r="P90" s="210">
        <f>O90*H90</f>
        <v>0</v>
      </c>
      <c r="Q90" s="210">
        <v>1.0000000000000001E-05</v>
      </c>
      <c r="R90" s="210">
        <f>Q90*H90</f>
        <v>2.0000000000000002E-05</v>
      </c>
      <c r="S90" s="210">
        <v>0</v>
      </c>
      <c r="T90" s="210">
        <f>S90*H90</f>
        <v>0</v>
      </c>
      <c r="U90" s="211" t="s">
        <v>1</v>
      </c>
      <c r="AR90" s="14" t="s">
        <v>130</v>
      </c>
      <c r="AT90" s="14" t="s">
        <v>125</v>
      </c>
      <c r="AU90" s="14" t="s">
        <v>80</v>
      </c>
      <c r="AY90" s="14" t="s">
        <v>123</v>
      </c>
      <c r="BE90" s="212">
        <f>IF(N90="základní",J90,0)</f>
        <v>0</v>
      </c>
      <c r="BF90" s="212">
        <f>IF(N90="snížená",J90,0)</f>
        <v>0</v>
      </c>
      <c r="BG90" s="212">
        <f>IF(N90="zákl. přenesená",J90,0)</f>
        <v>0</v>
      </c>
      <c r="BH90" s="212">
        <f>IF(N90="sníž. přenesená",J90,0)</f>
        <v>0</v>
      </c>
      <c r="BI90" s="212">
        <f>IF(N90="nulová",J90,0)</f>
        <v>0</v>
      </c>
      <c r="BJ90" s="14" t="s">
        <v>78</v>
      </c>
      <c r="BK90" s="212">
        <f>ROUND(I90*H90,2)</f>
        <v>0</v>
      </c>
      <c r="BL90" s="14" t="s">
        <v>130</v>
      </c>
      <c r="BM90" s="14" t="s">
        <v>616</v>
      </c>
    </row>
    <row r="91" s="1" customFormat="1">
      <c r="B91" s="35"/>
      <c r="C91" s="36"/>
      <c r="D91" s="213" t="s">
        <v>132</v>
      </c>
      <c r="E91" s="36"/>
      <c r="F91" s="214" t="s">
        <v>617</v>
      </c>
      <c r="G91" s="36"/>
      <c r="H91" s="36"/>
      <c r="I91" s="128"/>
      <c r="J91" s="36"/>
      <c r="K91" s="36"/>
      <c r="L91" s="40"/>
      <c r="M91" s="215"/>
      <c r="N91" s="76"/>
      <c r="O91" s="76"/>
      <c r="P91" s="76"/>
      <c r="Q91" s="76"/>
      <c r="R91" s="76"/>
      <c r="S91" s="76"/>
      <c r="T91" s="76"/>
      <c r="U91" s="77"/>
      <c r="AT91" s="14" t="s">
        <v>132</v>
      </c>
      <c r="AU91" s="14" t="s">
        <v>80</v>
      </c>
    </row>
    <row r="92" s="12" customFormat="1">
      <c r="B92" s="228"/>
      <c r="C92" s="229"/>
      <c r="D92" s="213" t="s">
        <v>134</v>
      </c>
      <c r="E92" s="230" t="s">
        <v>1</v>
      </c>
      <c r="F92" s="231" t="s">
        <v>611</v>
      </c>
      <c r="G92" s="229"/>
      <c r="H92" s="230" t="s">
        <v>1</v>
      </c>
      <c r="I92" s="232"/>
      <c r="J92" s="229"/>
      <c r="K92" s="229"/>
      <c r="L92" s="233"/>
      <c r="M92" s="234"/>
      <c r="N92" s="235"/>
      <c r="O92" s="235"/>
      <c r="P92" s="235"/>
      <c r="Q92" s="235"/>
      <c r="R92" s="235"/>
      <c r="S92" s="235"/>
      <c r="T92" s="235"/>
      <c r="U92" s="236"/>
      <c r="AT92" s="237" t="s">
        <v>134</v>
      </c>
      <c r="AU92" s="237" t="s">
        <v>80</v>
      </c>
      <c r="AV92" s="12" t="s">
        <v>78</v>
      </c>
      <c r="AW92" s="12" t="s">
        <v>32</v>
      </c>
      <c r="AX92" s="12" t="s">
        <v>70</v>
      </c>
      <c r="AY92" s="237" t="s">
        <v>123</v>
      </c>
    </row>
    <row r="93" s="11" customFormat="1">
      <c r="B93" s="216"/>
      <c r="C93" s="217"/>
      <c r="D93" s="213" t="s">
        <v>134</v>
      </c>
      <c r="E93" s="218" t="s">
        <v>1</v>
      </c>
      <c r="F93" s="219" t="s">
        <v>618</v>
      </c>
      <c r="G93" s="217"/>
      <c r="H93" s="220">
        <v>2</v>
      </c>
      <c r="I93" s="221"/>
      <c r="J93" s="217"/>
      <c r="K93" s="217"/>
      <c r="L93" s="222"/>
      <c r="M93" s="223"/>
      <c r="N93" s="224"/>
      <c r="O93" s="224"/>
      <c r="P93" s="224"/>
      <c r="Q93" s="224"/>
      <c r="R93" s="224"/>
      <c r="S93" s="224"/>
      <c r="T93" s="224"/>
      <c r="U93" s="225"/>
      <c r="AT93" s="226" t="s">
        <v>134</v>
      </c>
      <c r="AU93" s="226" t="s">
        <v>80</v>
      </c>
      <c r="AV93" s="11" t="s">
        <v>80</v>
      </c>
      <c r="AW93" s="11" t="s">
        <v>32</v>
      </c>
      <c r="AX93" s="11" t="s">
        <v>70</v>
      </c>
      <c r="AY93" s="226" t="s">
        <v>123</v>
      </c>
    </row>
    <row r="94" s="1" customFormat="1" ht="16.5" customHeight="1">
      <c r="B94" s="35"/>
      <c r="C94" s="238" t="s">
        <v>141</v>
      </c>
      <c r="D94" s="238" t="s">
        <v>226</v>
      </c>
      <c r="E94" s="239" t="s">
        <v>619</v>
      </c>
      <c r="F94" s="240" t="s">
        <v>620</v>
      </c>
      <c r="G94" s="241" t="s">
        <v>263</v>
      </c>
      <c r="H94" s="242">
        <v>5</v>
      </c>
      <c r="I94" s="243"/>
      <c r="J94" s="244">
        <f>ROUND(I94*H94,2)</f>
        <v>0</v>
      </c>
      <c r="K94" s="240" t="s">
        <v>129</v>
      </c>
      <c r="L94" s="245"/>
      <c r="M94" s="246" t="s">
        <v>1</v>
      </c>
      <c r="N94" s="247" t="s">
        <v>41</v>
      </c>
      <c r="O94" s="76"/>
      <c r="P94" s="210">
        <f>O94*H94</f>
        <v>0</v>
      </c>
      <c r="Q94" s="210">
        <v>0.0025999999999999999</v>
      </c>
      <c r="R94" s="210">
        <f>Q94*H94</f>
        <v>0.012999999999999999</v>
      </c>
      <c r="S94" s="210">
        <v>0</v>
      </c>
      <c r="T94" s="210">
        <f>S94*H94</f>
        <v>0</v>
      </c>
      <c r="U94" s="211" t="s">
        <v>1</v>
      </c>
      <c r="AR94" s="14" t="s">
        <v>173</v>
      </c>
      <c r="AT94" s="14" t="s">
        <v>226</v>
      </c>
      <c r="AU94" s="14" t="s">
        <v>80</v>
      </c>
      <c r="AY94" s="14" t="s">
        <v>123</v>
      </c>
      <c r="BE94" s="212">
        <f>IF(N94="základní",J94,0)</f>
        <v>0</v>
      </c>
      <c r="BF94" s="212">
        <f>IF(N94="snížená",J94,0)</f>
        <v>0</v>
      </c>
      <c r="BG94" s="212">
        <f>IF(N94="zákl. přenesená",J94,0)</f>
        <v>0</v>
      </c>
      <c r="BH94" s="212">
        <f>IF(N94="sníž. přenesená",J94,0)</f>
        <v>0</v>
      </c>
      <c r="BI94" s="212">
        <f>IF(N94="nulová",J94,0)</f>
        <v>0</v>
      </c>
      <c r="BJ94" s="14" t="s">
        <v>78</v>
      </c>
      <c r="BK94" s="212">
        <f>ROUND(I94*H94,2)</f>
        <v>0</v>
      </c>
      <c r="BL94" s="14" t="s">
        <v>130</v>
      </c>
      <c r="BM94" s="14" t="s">
        <v>621</v>
      </c>
    </row>
    <row r="95" s="1" customFormat="1">
      <c r="B95" s="35"/>
      <c r="C95" s="36"/>
      <c r="D95" s="213" t="s">
        <v>132</v>
      </c>
      <c r="E95" s="36"/>
      <c r="F95" s="214" t="s">
        <v>620</v>
      </c>
      <c r="G95" s="36"/>
      <c r="H95" s="36"/>
      <c r="I95" s="128"/>
      <c r="J95" s="36"/>
      <c r="K95" s="36"/>
      <c r="L95" s="40"/>
      <c r="M95" s="215"/>
      <c r="N95" s="76"/>
      <c r="O95" s="76"/>
      <c r="P95" s="76"/>
      <c r="Q95" s="76"/>
      <c r="R95" s="76"/>
      <c r="S95" s="76"/>
      <c r="T95" s="76"/>
      <c r="U95" s="77"/>
      <c r="AT95" s="14" t="s">
        <v>132</v>
      </c>
      <c r="AU95" s="14" t="s">
        <v>80</v>
      </c>
    </row>
    <row r="96" s="12" customFormat="1">
      <c r="B96" s="228"/>
      <c r="C96" s="229"/>
      <c r="D96" s="213" t="s">
        <v>134</v>
      </c>
      <c r="E96" s="230" t="s">
        <v>1</v>
      </c>
      <c r="F96" s="231" t="s">
        <v>611</v>
      </c>
      <c r="G96" s="229"/>
      <c r="H96" s="230" t="s">
        <v>1</v>
      </c>
      <c r="I96" s="232"/>
      <c r="J96" s="229"/>
      <c r="K96" s="229"/>
      <c r="L96" s="233"/>
      <c r="M96" s="234"/>
      <c r="N96" s="235"/>
      <c r="O96" s="235"/>
      <c r="P96" s="235"/>
      <c r="Q96" s="235"/>
      <c r="R96" s="235"/>
      <c r="S96" s="235"/>
      <c r="T96" s="235"/>
      <c r="U96" s="236"/>
      <c r="AT96" s="237" t="s">
        <v>134</v>
      </c>
      <c r="AU96" s="237" t="s">
        <v>80</v>
      </c>
      <c r="AV96" s="12" t="s">
        <v>78</v>
      </c>
      <c r="AW96" s="12" t="s">
        <v>32</v>
      </c>
      <c r="AX96" s="12" t="s">
        <v>70</v>
      </c>
      <c r="AY96" s="237" t="s">
        <v>123</v>
      </c>
    </row>
    <row r="97" s="11" customFormat="1">
      <c r="B97" s="216"/>
      <c r="C97" s="217"/>
      <c r="D97" s="213" t="s">
        <v>134</v>
      </c>
      <c r="E97" s="218" t="s">
        <v>1</v>
      </c>
      <c r="F97" s="219" t="s">
        <v>612</v>
      </c>
      <c r="G97" s="217"/>
      <c r="H97" s="220">
        <v>1</v>
      </c>
      <c r="I97" s="221"/>
      <c r="J97" s="217"/>
      <c r="K97" s="217"/>
      <c r="L97" s="222"/>
      <c r="M97" s="223"/>
      <c r="N97" s="224"/>
      <c r="O97" s="224"/>
      <c r="P97" s="224"/>
      <c r="Q97" s="224"/>
      <c r="R97" s="224"/>
      <c r="S97" s="224"/>
      <c r="T97" s="224"/>
      <c r="U97" s="225"/>
      <c r="AT97" s="226" t="s">
        <v>134</v>
      </c>
      <c r="AU97" s="226" t="s">
        <v>80</v>
      </c>
      <c r="AV97" s="11" t="s">
        <v>80</v>
      </c>
      <c r="AW97" s="11" t="s">
        <v>32</v>
      </c>
      <c r="AX97" s="11" t="s">
        <v>70</v>
      </c>
      <c r="AY97" s="226" t="s">
        <v>123</v>
      </c>
    </row>
    <row r="98" s="11" customFormat="1">
      <c r="B98" s="216"/>
      <c r="C98" s="217"/>
      <c r="D98" s="213" t="s">
        <v>134</v>
      </c>
      <c r="E98" s="218" t="s">
        <v>1</v>
      </c>
      <c r="F98" s="219" t="s">
        <v>622</v>
      </c>
      <c r="G98" s="217"/>
      <c r="H98" s="220">
        <v>4</v>
      </c>
      <c r="I98" s="221"/>
      <c r="J98" s="217"/>
      <c r="K98" s="217"/>
      <c r="L98" s="222"/>
      <c r="M98" s="223"/>
      <c r="N98" s="224"/>
      <c r="O98" s="224"/>
      <c r="P98" s="224"/>
      <c r="Q98" s="224"/>
      <c r="R98" s="224"/>
      <c r="S98" s="224"/>
      <c r="T98" s="224"/>
      <c r="U98" s="225"/>
      <c r="AT98" s="226" t="s">
        <v>134</v>
      </c>
      <c r="AU98" s="226" t="s">
        <v>80</v>
      </c>
      <c r="AV98" s="11" t="s">
        <v>80</v>
      </c>
      <c r="AW98" s="11" t="s">
        <v>32</v>
      </c>
      <c r="AX98" s="11" t="s">
        <v>70</v>
      </c>
      <c r="AY98" s="226" t="s">
        <v>123</v>
      </c>
    </row>
    <row r="99" s="1" customFormat="1" ht="16.5" customHeight="1">
      <c r="B99" s="35"/>
      <c r="C99" s="201" t="s">
        <v>130</v>
      </c>
      <c r="D99" s="201" t="s">
        <v>125</v>
      </c>
      <c r="E99" s="202" t="s">
        <v>623</v>
      </c>
      <c r="F99" s="203" t="s">
        <v>624</v>
      </c>
      <c r="G99" s="204" t="s">
        <v>263</v>
      </c>
      <c r="H99" s="205">
        <v>1</v>
      </c>
      <c r="I99" s="206"/>
      <c r="J99" s="207">
        <f>ROUND(I99*H99,2)</f>
        <v>0</v>
      </c>
      <c r="K99" s="203" t="s">
        <v>129</v>
      </c>
      <c r="L99" s="40"/>
      <c r="M99" s="208" t="s">
        <v>1</v>
      </c>
      <c r="N99" s="209" t="s">
        <v>41</v>
      </c>
      <c r="O99" s="76"/>
      <c r="P99" s="210">
        <f>O99*H99</f>
        <v>0</v>
      </c>
      <c r="Q99" s="210">
        <v>0.10940999999999999</v>
      </c>
      <c r="R99" s="210">
        <f>Q99*H99</f>
        <v>0.10940999999999999</v>
      </c>
      <c r="S99" s="210">
        <v>0</v>
      </c>
      <c r="T99" s="210">
        <f>S99*H99</f>
        <v>0</v>
      </c>
      <c r="U99" s="211" t="s">
        <v>1</v>
      </c>
      <c r="AR99" s="14" t="s">
        <v>130</v>
      </c>
      <c r="AT99" s="14" t="s">
        <v>125</v>
      </c>
      <c r="AU99" s="14" t="s">
        <v>80</v>
      </c>
      <c r="AY99" s="14" t="s">
        <v>123</v>
      </c>
      <c r="BE99" s="212">
        <f>IF(N99="základní",J99,0)</f>
        <v>0</v>
      </c>
      <c r="BF99" s="212">
        <f>IF(N99="snížená",J99,0)</f>
        <v>0</v>
      </c>
      <c r="BG99" s="212">
        <f>IF(N99="zákl. přenesená",J99,0)</f>
        <v>0</v>
      </c>
      <c r="BH99" s="212">
        <f>IF(N99="sníž. přenesená",J99,0)</f>
        <v>0</v>
      </c>
      <c r="BI99" s="212">
        <f>IF(N99="nulová",J99,0)</f>
        <v>0</v>
      </c>
      <c r="BJ99" s="14" t="s">
        <v>78</v>
      </c>
      <c r="BK99" s="212">
        <f>ROUND(I99*H99,2)</f>
        <v>0</v>
      </c>
      <c r="BL99" s="14" t="s">
        <v>130</v>
      </c>
      <c r="BM99" s="14" t="s">
        <v>625</v>
      </c>
    </row>
    <row r="100" s="1" customFormat="1">
      <c r="B100" s="35"/>
      <c r="C100" s="36"/>
      <c r="D100" s="213" t="s">
        <v>132</v>
      </c>
      <c r="E100" s="36"/>
      <c r="F100" s="214" t="s">
        <v>626</v>
      </c>
      <c r="G100" s="36"/>
      <c r="H100" s="36"/>
      <c r="I100" s="128"/>
      <c r="J100" s="36"/>
      <c r="K100" s="36"/>
      <c r="L100" s="40"/>
      <c r="M100" s="215"/>
      <c r="N100" s="76"/>
      <c r="O100" s="76"/>
      <c r="P100" s="76"/>
      <c r="Q100" s="76"/>
      <c r="R100" s="76"/>
      <c r="S100" s="76"/>
      <c r="T100" s="76"/>
      <c r="U100" s="77"/>
      <c r="AT100" s="14" t="s">
        <v>132</v>
      </c>
      <c r="AU100" s="14" t="s">
        <v>80</v>
      </c>
    </row>
    <row r="101" s="1" customFormat="1">
      <c r="B101" s="35"/>
      <c r="C101" s="36"/>
      <c r="D101" s="213" t="s">
        <v>178</v>
      </c>
      <c r="E101" s="36"/>
      <c r="F101" s="227" t="s">
        <v>627</v>
      </c>
      <c r="G101" s="36"/>
      <c r="H101" s="36"/>
      <c r="I101" s="128"/>
      <c r="J101" s="36"/>
      <c r="K101" s="36"/>
      <c r="L101" s="40"/>
      <c r="M101" s="215"/>
      <c r="N101" s="76"/>
      <c r="O101" s="76"/>
      <c r="P101" s="76"/>
      <c r="Q101" s="76"/>
      <c r="R101" s="76"/>
      <c r="S101" s="76"/>
      <c r="T101" s="76"/>
      <c r="U101" s="77"/>
      <c r="AT101" s="14" t="s">
        <v>178</v>
      </c>
      <c r="AU101" s="14" t="s">
        <v>80</v>
      </c>
    </row>
    <row r="102" s="11" customFormat="1">
      <c r="B102" s="216"/>
      <c r="C102" s="217"/>
      <c r="D102" s="213" t="s">
        <v>134</v>
      </c>
      <c r="E102" s="218" t="s">
        <v>1</v>
      </c>
      <c r="F102" s="219" t="s">
        <v>612</v>
      </c>
      <c r="G102" s="217"/>
      <c r="H102" s="220">
        <v>1</v>
      </c>
      <c r="I102" s="221"/>
      <c r="J102" s="217"/>
      <c r="K102" s="217"/>
      <c r="L102" s="222"/>
      <c r="M102" s="223"/>
      <c r="N102" s="224"/>
      <c r="O102" s="224"/>
      <c r="P102" s="224"/>
      <c r="Q102" s="224"/>
      <c r="R102" s="224"/>
      <c r="S102" s="224"/>
      <c r="T102" s="224"/>
      <c r="U102" s="225"/>
      <c r="AT102" s="226" t="s">
        <v>134</v>
      </c>
      <c r="AU102" s="226" t="s">
        <v>80</v>
      </c>
      <c r="AV102" s="11" t="s">
        <v>80</v>
      </c>
      <c r="AW102" s="11" t="s">
        <v>32</v>
      </c>
      <c r="AX102" s="11" t="s">
        <v>70</v>
      </c>
      <c r="AY102" s="226" t="s">
        <v>123</v>
      </c>
    </row>
    <row r="103" s="1" customFormat="1" ht="16.5" customHeight="1">
      <c r="B103" s="35"/>
      <c r="C103" s="238" t="s">
        <v>152</v>
      </c>
      <c r="D103" s="238" t="s">
        <v>226</v>
      </c>
      <c r="E103" s="239" t="s">
        <v>628</v>
      </c>
      <c r="F103" s="240" t="s">
        <v>629</v>
      </c>
      <c r="G103" s="241" t="s">
        <v>263</v>
      </c>
      <c r="H103" s="242">
        <v>1</v>
      </c>
      <c r="I103" s="243"/>
      <c r="J103" s="244">
        <f>ROUND(I103*H103,2)</f>
        <v>0</v>
      </c>
      <c r="K103" s="240" t="s">
        <v>129</v>
      </c>
      <c r="L103" s="245"/>
      <c r="M103" s="246" t="s">
        <v>1</v>
      </c>
      <c r="N103" s="247" t="s">
        <v>41</v>
      </c>
      <c r="O103" s="76"/>
      <c r="P103" s="210">
        <f>O103*H103</f>
        <v>0</v>
      </c>
      <c r="Q103" s="210">
        <v>0.0064999999999999997</v>
      </c>
      <c r="R103" s="210">
        <f>Q103*H103</f>
        <v>0.0064999999999999997</v>
      </c>
      <c r="S103" s="210">
        <v>0</v>
      </c>
      <c r="T103" s="210">
        <f>S103*H103</f>
        <v>0</v>
      </c>
      <c r="U103" s="211" t="s">
        <v>1</v>
      </c>
      <c r="AR103" s="14" t="s">
        <v>173</v>
      </c>
      <c r="AT103" s="14" t="s">
        <v>226</v>
      </c>
      <c r="AU103" s="14" t="s">
        <v>80</v>
      </c>
      <c r="AY103" s="14" t="s">
        <v>123</v>
      </c>
      <c r="BE103" s="212">
        <f>IF(N103="základní",J103,0)</f>
        <v>0</v>
      </c>
      <c r="BF103" s="212">
        <f>IF(N103="snížená",J103,0)</f>
        <v>0</v>
      </c>
      <c r="BG103" s="212">
        <f>IF(N103="zákl. přenesená",J103,0)</f>
        <v>0</v>
      </c>
      <c r="BH103" s="212">
        <f>IF(N103="sníž. přenesená",J103,0)</f>
        <v>0</v>
      </c>
      <c r="BI103" s="212">
        <f>IF(N103="nulová",J103,0)</f>
        <v>0</v>
      </c>
      <c r="BJ103" s="14" t="s">
        <v>78</v>
      </c>
      <c r="BK103" s="212">
        <f>ROUND(I103*H103,2)</f>
        <v>0</v>
      </c>
      <c r="BL103" s="14" t="s">
        <v>130</v>
      </c>
      <c r="BM103" s="14" t="s">
        <v>630</v>
      </c>
    </row>
    <row r="104" s="1" customFormat="1">
      <c r="B104" s="35"/>
      <c r="C104" s="36"/>
      <c r="D104" s="213" t="s">
        <v>132</v>
      </c>
      <c r="E104" s="36"/>
      <c r="F104" s="214" t="s">
        <v>629</v>
      </c>
      <c r="G104" s="36"/>
      <c r="H104" s="36"/>
      <c r="I104" s="128"/>
      <c r="J104" s="36"/>
      <c r="K104" s="36"/>
      <c r="L104" s="40"/>
      <c r="M104" s="215"/>
      <c r="N104" s="76"/>
      <c r="O104" s="76"/>
      <c r="P104" s="76"/>
      <c r="Q104" s="76"/>
      <c r="R104" s="76"/>
      <c r="S104" s="76"/>
      <c r="T104" s="76"/>
      <c r="U104" s="77"/>
      <c r="AT104" s="14" t="s">
        <v>132</v>
      </c>
      <c r="AU104" s="14" t="s">
        <v>80</v>
      </c>
    </row>
    <row r="105" s="1" customFormat="1" ht="16.5" customHeight="1">
      <c r="B105" s="35"/>
      <c r="C105" s="201" t="s">
        <v>158</v>
      </c>
      <c r="D105" s="201" t="s">
        <v>125</v>
      </c>
      <c r="E105" s="202" t="s">
        <v>631</v>
      </c>
      <c r="F105" s="203" t="s">
        <v>632</v>
      </c>
      <c r="G105" s="204" t="s">
        <v>161</v>
      </c>
      <c r="H105" s="205">
        <v>718</v>
      </c>
      <c r="I105" s="206"/>
      <c r="J105" s="207">
        <f>ROUND(I105*H105,2)</f>
        <v>0</v>
      </c>
      <c r="K105" s="203" t="s">
        <v>129</v>
      </c>
      <c r="L105" s="40"/>
      <c r="M105" s="208" t="s">
        <v>1</v>
      </c>
      <c r="N105" s="209" t="s">
        <v>41</v>
      </c>
      <c r="O105" s="76"/>
      <c r="P105" s="210">
        <f>O105*H105</f>
        <v>0</v>
      </c>
      <c r="Q105" s="210">
        <v>0.00011</v>
      </c>
      <c r="R105" s="210">
        <f>Q105*H105</f>
        <v>0.078980000000000009</v>
      </c>
      <c r="S105" s="210">
        <v>0</v>
      </c>
      <c r="T105" s="210">
        <f>S105*H105</f>
        <v>0</v>
      </c>
      <c r="U105" s="211" t="s">
        <v>1</v>
      </c>
      <c r="AR105" s="14" t="s">
        <v>130</v>
      </c>
      <c r="AT105" s="14" t="s">
        <v>125</v>
      </c>
      <c r="AU105" s="14" t="s">
        <v>80</v>
      </c>
      <c r="AY105" s="14" t="s">
        <v>123</v>
      </c>
      <c r="BE105" s="212">
        <f>IF(N105="základní",J105,0)</f>
        <v>0</v>
      </c>
      <c r="BF105" s="212">
        <f>IF(N105="snížená",J105,0)</f>
        <v>0</v>
      </c>
      <c r="BG105" s="212">
        <f>IF(N105="zákl. přenesená",J105,0)</f>
        <v>0</v>
      </c>
      <c r="BH105" s="212">
        <f>IF(N105="sníž. přenesená",J105,0)</f>
        <v>0</v>
      </c>
      <c r="BI105" s="212">
        <f>IF(N105="nulová",J105,0)</f>
        <v>0</v>
      </c>
      <c r="BJ105" s="14" t="s">
        <v>78</v>
      </c>
      <c r="BK105" s="212">
        <f>ROUND(I105*H105,2)</f>
        <v>0</v>
      </c>
      <c r="BL105" s="14" t="s">
        <v>130</v>
      </c>
      <c r="BM105" s="14" t="s">
        <v>633</v>
      </c>
    </row>
    <row r="106" s="1" customFormat="1">
      <c r="B106" s="35"/>
      <c r="C106" s="36"/>
      <c r="D106" s="213" t="s">
        <v>132</v>
      </c>
      <c r="E106" s="36"/>
      <c r="F106" s="214" t="s">
        <v>634</v>
      </c>
      <c r="G106" s="36"/>
      <c r="H106" s="36"/>
      <c r="I106" s="128"/>
      <c r="J106" s="36"/>
      <c r="K106" s="36"/>
      <c r="L106" s="40"/>
      <c r="M106" s="215"/>
      <c r="N106" s="76"/>
      <c r="O106" s="76"/>
      <c r="P106" s="76"/>
      <c r="Q106" s="76"/>
      <c r="R106" s="76"/>
      <c r="S106" s="76"/>
      <c r="T106" s="76"/>
      <c r="U106" s="77"/>
      <c r="AT106" s="14" t="s">
        <v>132</v>
      </c>
      <c r="AU106" s="14" t="s">
        <v>80</v>
      </c>
    </row>
    <row r="107" s="11" customFormat="1">
      <c r="B107" s="216"/>
      <c r="C107" s="217"/>
      <c r="D107" s="213" t="s">
        <v>134</v>
      </c>
      <c r="E107" s="218" t="s">
        <v>1</v>
      </c>
      <c r="F107" s="219" t="s">
        <v>635</v>
      </c>
      <c r="G107" s="217"/>
      <c r="H107" s="220">
        <v>718</v>
      </c>
      <c r="I107" s="221"/>
      <c r="J107" s="217"/>
      <c r="K107" s="217"/>
      <c r="L107" s="222"/>
      <c r="M107" s="223"/>
      <c r="N107" s="224"/>
      <c r="O107" s="224"/>
      <c r="P107" s="224"/>
      <c r="Q107" s="224"/>
      <c r="R107" s="224"/>
      <c r="S107" s="224"/>
      <c r="T107" s="224"/>
      <c r="U107" s="225"/>
      <c r="AT107" s="226" t="s">
        <v>134</v>
      </c>
      <c r="AU107" s="226" t="s">
        <v>80</v>
      </c>
      <c r="AV107" s="11" t="s">
        <v>80</v>
      </c>
      <c r="AW107" s="11" t="s">
        <v>32</v>
      </c>
      <c r="AX107" s="11" t="s">
        <v>70</v>
      </c>
      <c r="AY107" s="226" t="s">
        <v>123</v>
      </c>
    </row>
    <row r="108" s="1" customFormat="1" ht="16.5" customHeight="1">
      <c r="B108" s="35"/>
      <c r="C108" s="201" t="s">
        <v>166</v>
      </c>
      <c r="D108" s="201" t="s">
        <v>125</v>
      </c>
      <c r="E108" s="202" t="s">
        <v>636</v>
      </c>
      <c r="F108" s="203" t="s">
        <v>637</v>
      </c>
      <c r="G108" s="204" t="s">
        <v>161</v>
      </c>
      <c r="H108" s="205">
        <v>117</v>
      </c>
      <c r="I108" s="206"/>
      <c r="J108" s="207">
        <f>ROUND(I108*H108,2)</f>
        <v>0</v>
      </c>
      <c r="K108" s="203" t="s">
        <v>129</v>
      </c>
      <c r="L108" s="40"/>
      <c r="M108" s="208" t="s">
        <v>1</v>
      </c>
      <c r="N108" s="209" t="s">
        <v>41</v>
      </c>
      <c r="O108" s="76"/>
      <c r="P108" s="210">
        <f>O108*H108</f>
        <v>0</v>
      </c>
      <c r="Q108" s="210">
        <v>4.0000000000000003E-05</v>
      </c>
      <c r="R108" s="210">
        <f>Q108*H108</f>
        <v>0.0046800000000000001</v>
      </c>
      <c r="S108" s="210">
        <v>0</v>
      </c>
      <c r="T108" s="210">
        <f>S108*H108</f>
        <v>0</v>
      </c>
      <c r="U108" s="211" t="s">
        <v>1</v>
      </c>
      <c r="AR108" s="14" t="s">
        <v>130</v>
      </c>
      <c r="AT108" s="14" t="s">
        <v>125</v>
      </c>
      <c r="AU108" s="14" t="s">
        <v>80</v>
      </c>
      <c r="AY108" s="14" t="s">
        <v>123</v>
      </c>
      <c r="BE108" s="212">
        <f>IF(N108="základní",J108,0)</f>
        <v>0</v>
      </c>
      <c r="BF108" s="212">
        <f>IF(N108="snížená",J108,0)</f>
        <v>0</v>
      </c>
      <c r="BG108" s="212">
        <f>IF(N108="zákl. přenesená",J108,0)</f>
        <v>0</v>
      </c>
      <c r="BH108" s="212">
        <f>IF(N108="sníž. přenesená",J108,0)</f>
        <v>0</v>
      </c>
      <c r="BI108" s="212">
        <f>IF(N108="nulová",J108,0)</f>
        <v>0</v>
      </c>
      <c r="BJ108" s="14" t="s">
        <v>78</v>
      </c>
      <c r="BK108" s="212">
        <f>ROUND(I108*H108,2)</f>
        <v>0</v>
      </c>
      <c r="BL108" s="14" t="s">
        <v>130</v>
      </c>
      <c r="BM108" s="14" t="s">
        <v>638</v>
      </c>
    </row>
    <row r="109" s="1" customFormat="1">
      <c r="B109" s="35"/>
      <c r="C109" s="36"/>
      <c r="D109" s="213" t="s">
        <v>132</v>
      </c>
      <c r="E109" s="36"/>
      <c r="F109" s="214" t="s">
        <v>639</v>
      </c>
      <c r="G109" s="36"/>
      <c r="H109" s="36"/>
      <c r="I109" s="128"/>
      <c r="J109" s="36"/>
      <c r="K109" s="36"/>
      <c r="L109" s="40"/>
      <c r="M109" s="215"/>
      <c r="N109" s="76"/>
      <c r="O109" s="76"/>
      <c r="P109" s="76"/>
      <c r="Q109" s="76"/>
      <c r="R109" s="76"/>
      <c r="S109" s="76"/>
      <c r="T109" s="76"/>
      <c r="U109" s="77"/>
      <c r="AT109" s="14" t="s">
        <v>132</v>
      </c>
      <c r="AU109" s="14" t="s">
        <v>80</v>
      </c>
    </row>
    <row r="110" s="11" customFormat="1">
      <c r="B110" s="216"/>
      <c r="C110" s="217"/>
      <c r="D110" s="213" t="s">
        <v>134</v>
      </c>
      <c r="E110" s="218" t="s">
        <v>1</v>
      </c>
      <c r="F110" s="219" t="s">
        <v>640</v>
      </c>
      <c r="G110" s="217"/>
      <c r="H110" s="220">
        <v>117</v>
      </c>
      <c r="I110" s="221"/>
      <c r="J110" s="217"/>
      <c r="K110" s="217"/>
      <c r="L110" s="222"/>
      <c r="M110" s="223"/>
      <c r="N110" s="224"/>
      <c r="O110" s="224"/>
      <c r="P110" s="224"/>
      <c r="Q110" s="224"/>
      <c r="R110" s="224"/>
      <c r="S110" s="224"/>
      <c r="T110" s="224"/>
      <c r="U110" s="225"/>
      <c r="AT110" s="226" t="s">
        <v>134</v>
      </c>
      <c r="AU110" s="226" t="s">
        <v>80</v>
      </c>
      <c r="AV110" s="11" t="s">
        <v>80</v>
      </c>
      <c r="AW110" s="11" t="s">
        <v>32</v>
      </c>
      <c r="AX110" s="11" t="s">
        <v>70</v>
      </c>
      <c r="AY110" s="226" t="s">
        <v>123</v>
      </c>
    </row>
    <row r="111" s="1" customFormat="1" ht="16.5" customHeight="1">
      <c r="B111" s="35"/>
      <c r="C111" s="201" t="s">
        <v>173</v>
      </c>
      <c r="D111" s="201" t="s">
        <v>125</v>
      </c>
      <c r="E111" s="202" t="s">
        <v>641</v>
      </c>
      <c r="F111" s="203" t="s">
        <v>642</v>
      </c>
      <c r="G111" s="204" t="s">
        <v>161</v>
      </c>
      <c r="H111" s="205">
        <v>31</v>
      </c>
      <c r="I111" s="206"/>
      <c r="J111" s="207">
        <f>ROUND(I111*H111,2)</f>
        <v>0</v>
      </c>
      <c r="K111" s="203" t="s">
        <v>129</v>
      </c>
      <c r="L111" s="40"/>
      <c r="M111" s="208" t="s">
        <v>1</v>
      </c>
      <c r="N111" s="209" t="s">
        <v>41</v>
      </c>
      <c r="O111" s="76"/>
      <c r="P111" s="210">
        <f>O111*H111</f>
        <v>0</v>
      </c>
      <c r="Q111" s="210">
        <v>0.00021000000000000001</v>
      </c>
      <c r="R111" s="210">
        <f>Q111*H111</f>
        <v>0.0065100000000000002</v>
      </c>
      <c r="S111" s="210">
        <v>0</v>
      </c>
      <c r="T111" s="210">
        <f>S111*H111</f>
        <v>0</v>
      </c>
      <c r="U111" s="211" t="s">
        <v>1</v>
      </c>
      <c r="AR111" s="14" t="s">
        <v>130</v>
      </c>
      <c r="AT111" s="14" t="s">
        <v>125</v>
      </c>
      <c r="AU111" s="14" t="s">
        <v>80</v>
      </c>
      <c r="AY111" s="14" t="s">
        <v>123</v>
      </c>
      <c r="BE111" s="212">
        <f>IF(N111="základní",J111,0)</f>
        <v>0</v>
      </c>
      <c r="BF111" s="212">
        <f>IF(N111="snížená",J111,0)</f>
        <v>0</v>
      </c>
      <c r="BG111" s="212">
        <f>IF(N111="zákl. přenesená",J111,0)</f>
        <v>0</v>
      </c>
      <c r="BH111" s="212">
        <f>IF(N111="sníž. přenesená",J111,0)</f>
        <v>0</v>
      </c>
      <c r="BI111" s="212">
        <f>IF(N111="nulová",J111,0)</f>
        <v>0</v>
      </c>
      <c r="BJ111" s="14" t="s">
        <v>78</v>
      </c>
      <c r="BK111" s="212">
        <f>ROUND(I111*H111,2)</f>
        <v>0</v>
      </c>
      <c r="BL111" s="14" t="s">
        <v>130</v>
      </c>
      <c r="BM111" s="14" t="s">
        <v>643</v>
      </c>
    </row>
    <row r="112" s="1" customFormat="1">
      <c r="B112" s="35"/>
      <c r="C112" s="36"/>
      <c r="D112" s="213" t="s">
        <v>132</v>
      </c>
      <c r="E112" s="36"/>
      <c r="F112" s="214" t="s">
        <v>644</v>
      </c>
      <c r="G112" s="36"/>
      <c r="H112" s="36"/>
      <c r="I112" s="128"/>
      <c r="J112" s="36"/>
      <c r="K112" s="36"/>
      <c r="L112" s="40"/>
      <c r="M112" s="215"/>
      <c r="N112" s="76"/>
      <c r="O112" s="76"/>
      <c r="P112" s="76"/>
      <c r="Q112" s="76"/>
      <c r="R112" s="76"/>
      <c r="S112" s="76"/>
      <c r="T112" s="76"/>
      <c r="U112" s="77"/>
      <c r="AT112" s="14" t="s">
        <v>132</v>
      </c>
      <c r="AU112" s="14" t="s">
        <v>80</v>
      </c>
    </row>
    <row r="113" s="11" customFormat="1">
      <c r="B113" s="216"/>
      <c r="C113" s="217"/>
      <c r="D113" s="213" t="s">
        <v>134</v>
      </c>
      <c r="E113" s="218" t="s">
        <v>1</v>
      </c>
      <c r="F113" s="219" t="s">
        <v>645</v>
      </c>
      <c r="G113" s="217"/>
      <c r="H113" s="220">
        <v>31</v>
      </c>
      <c r="I113" s="221"/>
      <c r="J113" s="217"/>
      <c r="K113" s="217"/>
      <c r="L113" s="222"/>
      <c r="M113" s="223"/>
      <c r="N113" s="224"/>
      <c r="O113" s="224"/>
      <c r="P113" s="224"/>
      <c r="Q113" s="224"/>
      <c r="R113" s="224"/>
      <c r="S113" s="224"/>
      <c r="T113" s="224"/>
      <c r="U113" s="225"/>
      <c r="AT113" s="226" t="s">
        <v>134</v>
      </c>
      <c r="AU113" s="226" t="s">
        <v>80</v>
      </c>
      <c r="AV113" s="11" t="s">
        <v>80</v>
      </c>
      <c r="AW113" s="11" t="s">
        <v>32</v>
      </c>
      <c r="AX113" s="11" t="s">
        <v>70</v>
      </c>
      <c r="AY113" s="226" t="s">
        <v>123</v>
      </c>
    </row>
    <row r="114" s="1" customFormat="1" ht="16.5" customHeight="1">
      <c r="B114" s="35"/>
      <c r="C114" s="201" t="s">
        <v>181</v>
      </c>
      <c r="D114" s="201" t="s">
        <v>125</v>
      </c>
      <c r="E114" s="202" t="s">
        <v>570</v>
      </c>
      <c r="F114" s="203" t="s">
        <v>571</v>
      </c>
      <c r="G114" s="204" t="s">
        <v>128</v>
      </c>
      <c r="H114" s="205">
        <v>8</v>
      </c>
      <c r="I114" s="206"/>
      <c r="J114" s="207">
        <f>ROUND(I114*H114,2)</f>
        <v>0</v>
      </c>
      <c r="K114" s="203" t="s">
        <v>129</v>
      </c>
      <c r="L114" s="40"/>
      <c r="M114" s="208" t="s">
        <v>1</v>
      </c>
      <c r="N114" s="209" t="s">
        <v>41</v>
      </c>
      <c r="O114" s="76"/>
      <c r="P114" s="210">
        <f>O114*H114</f>
        <v>0</v>
      </c>
      <c r="Q114" s="210">
        <v>0.00084999999999999995</v>
      </c>
      <c r="R114" s="210">
        <f>Q114*H114</f>
        <v>0.0067999999999999996</v>
      </c>
      <c r="S114" s="210">
        <v>0</v>
      </c>
      <c r="T114" s="210">
        <f>S114*H114</f>
        <v>0</v>
      </c>
      <c r="U114" s="211" t="s">
        <v>1</v>
      </c>
      <c r="AR114" s="14" t="s">
        <v>130</v>
      </c>
      <c r="AT114" s="14" t="s">
        <v>125</v>
      </c>
      <c r="AU114" s="14" t="s">
        <v>80</v>
      </c>
      <c r="AY114" s="14" t="s">
        <v>123</v>
      </c>
      <c r="BE114" s="212">
        <f>IF(N114="základní",J114,0)</f>
        <v>0</v>
      </c>
      <c r="BF114" s="212">
        <f>IF(N114="snížená",J114,0)</f>
        <v>0</v>
      </c>
      <c r="BG114" s="212">
        <f>IF(N114="zákl. přenesená",J114,0)</f>
        <v>0</v>
      </c>
      <c r="BH114" s="212">
        <f>IF(N114="sníž. přenesená",J114,0)</f>
        <v>0</v>
      </c>
      <c r="BI114" s="212">
        <f>IF(N114="nulová",J114,0)</f>
        <v>0</v>
      </c>
      <c r="BJ114" s="14" t="s">
        <v>78</v>
      </c>
      <c r="BK114" s="212">
        <f>ROUND(I114*H114,2)</f>
        <v>0</v>
      </c>
      <c r="BL114" s="14" t="s">
        <v>130</v>
      </c>
      <c r="BM114" s="14" t="s">
        <v>646</v>
      </c>
    </row>
    <row r="115" s="1" customFormat="1">
      <c r="B115" s="35"/>
      <c r="C115" s="36"/>
      <c r="D115" s="213" t="s">
        <v>132</v>
      </c>
      <c r="E115" s="36"/>
      <c r="F115" s="214" t="s">
        <v>573</v>
      </c>
      <c r="G115" s="36"/>
      <c r="H115" s="36"/>
      <c r="I115" s="128"/>
      <c r="J115" s="36"/>
      <c r="K115" s="36"/>
      <c r="L115" s="40"/>
      <c r="M115" s="215"/>
      <c r="N115" s="76"/>
      <c r="O115" s="76"/>
      <c r="P115" s="76"/>
      <c r="Q115" s="76"/>
      <c r="R115" s="76"/>
      <c r="S115" s="76"/>
      <c r="T115" s="76"/>
      <c r="U115" s="77"/>
      <c r="AT115" s="14" t="s">
        <v>132</v>
      </c>
      <c r="AU115" s="14" t="s">
        <v>80</v>
      </c>
    </row>
    <row r="116" s="11" customFormat="1">
      <c r="B116" s="216"/>
      <c r="C116" s="217"/>
      <c r="D116" s="213" t="s">
        <v>134</v>
      </c>
      <c r="E116" s="218" t="s">
        <v>1</v>
      </c>
      <c r="F116" s="219" t="s">
        <v>647</v>
      </c>
      <c r="G116" s="217"/>
      <c r="H116" s="220">
        <v>8</v>
      </c>
      <c r="I116" s="221"/>
      <c r="J116" s="217"/>
      <c r="K116" s="217"/>
      <c r="L116" s="222"/>
      <c r="M116" s="223"/>
      <c r="N116" s="224"/>
      <c r="O116" s="224"/>
      <c r="P116" s="224"/>
      <c r="Q116" s="224"/>
      <c r="R116" s="224"/>
      <c r="S116" s="224"/>
      <c r="T116" s="224"/>
      <c r="U116" s="225"/>
      <c r="AT116" s="226" t="s">
        <v>134</v>
      </c>
      <c r="AU116" s="226" t="s">
        <v>80</v>
      </c>
      <c r="AV116" s="11" t="s">
        <v>80</v>
      </c>
      <c r="AW116" s="11" t="s">
        <v>32</v>
      </c>
      <c r="AX116" s="11" t="s">
        <v>70</v>
      </c>
      <c r="AY116" s="226" t="s">
        <v>123</v>
      </c>
    </row>
    <row r="117" s="1" customFormat="1" ht="16.5" customHeight="1">
      <c r="B117" s="35"/>
      <c r="C117" s="201" t="s">
        <v>188</v>
      </c>
      <c r="D117" s="201" t="s">
        <v>125</v>
      </c>
      <c r="E117" s="202" t="s">
        <v>648</v>
      </c>
      <c r="F117" s="203" t="s">
        <v>649</v>
      </c>
      <c r="G117" s="204" t="s">
        <v>161</v>
      </c>
      <c r="H117" s="205">
        <v>718</v>
      </c>
      <c r="I117" s="206"/>
      <c r="J117" s="207">
        <f>ROUND(I117*H117,2)</f>
        <v>0</v>
      </c>
      <c r="K117" s="203" t="s">
        <v>129</v>
      </c>
      <c r="L117" s="40"/>
      <c r="M117" s="208" t="s">
        <v>1</v>
      </c>
      <c r="N117" s="209" t="s">
        <v>41</v>
      </c>
      <c r="O117" s="76"/>
      <c r="P117" s="210">
        <f>O117*H117</f>
        <v>0</v>
      </c>
      <c r="Q117" s="210">
        <v>0.00033</v>
      </c>
      <c r="R117" s="210">
        <f>Q117*H117</f>
        <v>0.23694000000000001</v>
      </c>
      <c r="S117" s="210">
        <v>0</v>
      </c>
      <c r="T117" s="210">
        <f>S117*H117</f>
        <v>0</v>
      </c>
      <c r="U117" s="211" t="s">
        <v>1</v>
      </c>
      <c r="AR117" s="14" t="s">
        <v>130</v>
      </c>
      <c r="AT117" s="14" t="s">
        <v>125</v>
      </c>
      <c r="AU117" s="14" t="s">
        <v>80</v>
      </c>
      <c r="AY117" s="14" t="s">
        <v>123</v>
      </c>
      <c r="BE117" s="212">
        <f>IF(N117="základní",J117,0)</f>
        <v>0</v>
      </c>
      <c r="BF117" s="212">
        <f>IF(N117="snížená",J117,0)</f>
        <v>0</v>
      </c>
      <c r="BG117" s="212">
        <f>IF(N117="zákl. přenesená",J117,0)</f>
        <v>0</v>
      </c>
      <c r="BH117" s="212">
        <f>IF(N117="sníž. přenesená",J117,0)</f>
        <v>0</v>
      </c>
      <c r="BI117" s="212">
        <f>IF(N117="nulová",J117,0)</f>
        <v>0</v>
      </c>
      <c r="BJ117" s="14" t="s">
        <v>78</v>
      </c>
      <c r="BK117" s="212">
        <f>ROUND(I117*H117,2)</f>
        <v>0</v>
      </c>
      <c r="BL117" s="14" t="s">
        <v>130</v>
      </c>
      <c r="BM117" s="14" t="s">
        <v>650</v>
      </c>
    </row>
    <row r="118" s="1" customFormat="1">
      <c r="B118" s="35"/>
      <c r="C118" s="36"/>
      <c r="D118" s="213" t="s">
        <v>132</v>
      </c>
      <c r="E118" s="36"/>
      <c r="F118" s="214" t="s">
        <v>651</v>
      </c>
      <c r="G118" s="36"/>
      <c r="H118" s="36"/>
      <c r="I118" s="128"/>
      <c r="J118" s="36"/>
      <c r="K118" s="36"/>
      <c r="L118" s="40"/>
      <c r="M118" s="215"/>
      <c r="N118" s="76"/>
      <c r="O118" s="76"/>
      <c r="P118" s="76"/>
      <c r="Q118" s="76"/>
      <c r="R118" s="76"/>
      <c r="S118" s="76"/>
      <c r="T118" s="76"/>
      <c r="U118" s="77"/>
      <c r="AT118" s="14" t="s">
        <v>132</v>
      </c>
      <c r="AU118" s="14" t="s">
        <v>80</v>
      </c>
    </row>
    <row r="119" s="11" customFormat="1">
      <c r="B119" s="216"/>
      <c r="C119" s="217"/>
      <c r="D119" s="213" t="s">
        <v>134</v>
      </c>
      <c r="E119" s="218" t="s">
        <v>1</v>
      </c>
      <c r="F119" s="219" t="s">
        <v>635</v>
      </c>
      <c r="G119" s="217"/>
      <c r="H119" s="220">
        <v>718</v>
      </c>
      <c r="I119" s="221"/>
      <c r="J119" s="217"/>
      <c r="K119" s="217"/>
      <c r="L119" s="222"/>
      <c r="M119" s="223"/>
      <c r="N119" s="224"/>
      <c r="O119" s="224"/>
      <c r="P119" s="224"/>
      <c r="Q119" s="224"/>
      <c r="R119" s="224"/>
      <c r="S119" s="224"/>
      <c r="T119" s="224"/>
      <c r="U119" s="225"/>
      <c r="AT119" s="226" t="s">
        <v>134</v>
      </c>
      <c r="AU119" s="226" t="s">
        <v>80</v>
      </c>
      <c r="AV119" s="11" t="s">
        <v>80</v>
      </c>
      <c r="AW119" s="11" t="s">
        <v>32</v>
      </c>
      <c r="AX119" s="11" t="s">
        <v>70</v>
      </c>
      <c r="AY119" s="226" t="s">
        <v>123</v>
      </c>
    </row>
    <row r="120" s="1" customFormat="1" ht="16.5" customHeight="1">
      <c r="B120" s="35"/>
      <c r="C120" s="201" t="s">
        <v>195</v>
      </c>
      <c r="D120" s="201" t="s">
        <v>125</v>
      </c>
      <c r="E120" s="202" t="s">
        <v>652</v>
      </c>
      <c r="F120" s="203" t="s">
        <v>653</v>
      </c>
      <c r="G120" s="204" t="s">
        <v>161</v>
      </c>
      <c r="H120" s="205">
        <v>117</v>
      </c>
      <c r="I120" s="206"/>
      <c r="J120" s="207">
        <f>ROUND(I120*H120,2)</f>
        <v>0</v>
      </c>
      <c r="K120" s="203" t="s">
        <v>129</v>
      </c>
      <c r="L120" s="40"/>
      <c r="M120" s="208" t="s">
        <v>1</v>
      </c>
      <c r="N120" s="209" t="s">
        <v>41</v>
      </c>
      <c r="O120" s="76"/>
      <c r="P120" s="210">
        <f>O120*H120</f>
        <v>0</v>
      </c>
      <c r="Q120" s="210">
        <v>0.00011</v>
      </c>
      <c r="R120" s="210">
        <f>Q120*H120</f>
        <v>0.012870000000000001</v>
      </c>
      <c r="S120" s="210">
        <v>0</v>
      </c>
      <c r="T120" s="210">
        <f>S120*H120</f>
        <v>0</v>
      </c>
      <c r="U120" s="211" t="s">
        <v>1</v>
      </c>
      <c r="AR120" s="14" t="s">
        <v>130</v>
      </c>
      <c r="AT120" s="14" t="s">
        <v>125</v>
      </c>
      <c r="AU120" s="14" t="s">
        <v>80</v>
      </c>
      <c r="AY120" s="14" t="s">
        <v>123</v>
      </c>
      <c r="BE120" s="212">
        <f>IF(N120="základní",J120,0)</f>
        <v>0</v>
      </c>
      <c r="BF120" s="212">
        <f>IF(N120="snížená",J120,0)</f>
        <v>0</v>
      </c>
      <c r="BG120" s="212">
        <f>IF(N120="zákl. přenesená",J120,0)</f>
        <v>0</v>
      </c>
      <c r="BH120" s="212">
        <f>IF(N120="sníž. přenesená",J120,0)</f>
        <v>0</v>
      </c>
      <c r="BI120" s="212">
        <f>IF(N120="nulová",J120,0)</f>
        <v>0</v>
      </c>
      <c r="BJ120" s="14" t="s">
        <v>78</v>
      </c>
      <c r="BK120" s="212">
        <f>ROUND(I120*H120,2)</f>
        <v>0</v>
      </c>
      <c r="BL120" s="14" t="s">
        <v>130</v>
      </c>
      <c r="BM120" s="14" t="s">
        <v>654</v>
      </c>
    </row>
    <row r="121" s="1" customFormat="1">
      <c r="B121" s="35"/>
      <c r="C121" s="36"/>
      <c r="D121" s="213" t="s">
        <v>132</v>
      </c>
      <c r="E121" s="36"/>
      <c r="F121" s="214" t="s">
        <v>655</v>
      </c>
      <c r="G121" s="36"/>
      <c r="H121" s="36"/>
      <c r="I121" s="128"/>
      <c r="J121" s="36"/>
      <c r="K121" s="36"/>
      <c r="L121" s="40"/>
      <c r="M121" s="215"/>
      <c r="N121" s="76"/>
      <c r="O121" s="76"/>
      <c r="P121" s="76"/>
      <c r="Q121" s="76"/>
      <c r="R121" s="76"/>
      <c r="S121" s="76"/>
      <c r="T121" s="76"/>
      <c r="U121" s="77"/>
      <c r="AT121" s="14" t="s">
        <v>132</v>
      </c>
      <c r="AU121" s="14" t="s">
        <v>80</v>
      </c>
    </row>
    <row r="122" s="11" customFormat="1">
      <c r="B122" s="216"/>
      <c r="C122" s="217"/>
      <c r="D122" s="213" t="s">
        <v>134</v>
      </c>
      <c r="E122" s="218" t="s">
        <v>1</v>
      </c>
      <c r="F122" s="219" t="s">
        <v>640</v>
      </c>
      <c r="G122" s="217"/>
      <c r="H122" s="220">
        <v>117</v>
      </c>
      <c r="I122" s="221"/>
      <c r="J122" s="217"/>
      <c r="K122" s="217"/>
      <c r="L122" s="222"/>
      <c r="M122" s="223"/>
      <c r="N122" s="224"/>
      <c r="O122" s="224"/>
      <c r="P122" s="224"/>
      <c r="Q122" s="224"/>
      <c r="R122" s="224"/>
      <c r="S122" s="224"/>
      <c r="T122" s="224"/>
      <c r="U122" s="225"/>
      <c r="AT122" s="226" t="s">
        <v>134</v>
      </c>
      <c r="AU122" s="226" t="s">
        <v>80</v>
      </c>
      <c r="AV122" s="11" t="s">
        <v>80</v>
      </c>
      <c r="AW122" s="11" t="s">
        <v>32</v>
      </c>
      <c r="AX122" s="11" t="s">
        <v>70</v>
      </c>
      <c r="AY122" s="226" t="s">
        <v>123</v>
      </c>
    </row>
    <row r="123" s="1" customFormat="1" ht="16.5" customHeight="1">
      <c r="B123" s="35"/>
      <c r="C123" s="201" t="s">
        <v>200</v>
      </c>
      <c r="D123" s="201" t="s">
        <v>125</v>
      </c>
      <c r="E123" s="202" t="s">
        <v>656</v>
      </c>
      <c r="F123" s="203" t="s">
        <v>657</v>
      </c>
      <c r="G123" s="204" t="s">
        <v>161</v>
      </c>
      <c r="H123" s="205">
        <v>31</v>
      </c>
      <c r="I123" s="206"/>
      <c r="J123" s="207">
        <f>ROUND(I123*H123,2)</f>
        <v>0</v>
      </c>
      <c r="K123" s="203" t="s">
        <v>129</v>
      </c>
      <c r="L123" s="40"/>
      <c r="M123" s="208" t="s">
        <v>1</v>
      </c>
      <c r="N123" s="209" t="s">
        <v>41</v>
      </c>
      <c r="O123" s="76"/>
      <c r="P123" s="210">
        <f>O123*H123</f>
        <v>0</v>
      </c>
      <c r="Q123" s="210">
        <v>0.00064999999999999997</v>
      </c>
      <c r="R123" s="210">
        <f>Q123*H123</f>
        <v>0.020149999999999998</v>
      </c>
      <c r="S123" s="210">
        <v>0</v>
      </c>
      <c r="T123" s="210">
        <f>S123*H123</f>
        <v>0</v>
      </c>
      <c r="U123" s="211" t="s">
        <v>1</v>
      </c>
      <c r="AR123" s="14" t="s">
        <v>130</v>
      </c>
      <c r="AT123" s="14" t="s">
        <v>125</v>
      </c>
      <c r="AU123" s="14" t="s">
        <v>80</v>
      </c>
      <c r="AY123" s="14" t="s">
        <v>123</v>
      </c>
      <c r="BE123" s="212">
        <f>IF(N123="základní",J123,0)</f>
        <v>0</v>
      </c>
      <c r="BF123" s="212">
        <f>IF(N123="snížená",J123,0)</f>
        <v>0</v>
      </c>
      <c r="BG123" s="212">
        <f>IF(N123="zákl. přenesená",J123,0)</f>
        <v>0</v>
      </c>
      <c r="BH123" s="212">
        <f>IF(N123="sníž. přenesená",J123,0)</f>
        <v>0</v>
      </c>
      <c r="BI123" s="212">
        <f>IF(N123="nulová",J123,0)</f>
        <v>0</v>
      </c>
      <c r="BJ123" s="14" t="s">
        <v>78</v>
      </c>
      <c r="BK123" s="212">
        <f>ROUND(I123*H123,2)</f>
        <v>0</v>
      </c>
      <c r="BL123" s="14" t="s">
        <v>130</v>
      </c>
      <c r="BM123" s="14" t="s">
        <v>658</v>
      </c>
    </row>
    <row r="124" s="1" customFormat="1">
      <c r="B124" s="35"/>
      <c r="C124" s="36"/>
      <c r="D124" s="213" t="s">
        <v>132</v>
      </c>
      <c r="E124" s="36"/>
      <c r="F124" s="214" t="s">
        <v>659</v>
      </c>
      <c r="G124" s="36"/>
      <c r="H124" s="36"/>
      <c r="I124" s="128"/>
      <c r="J124" s="36"/>
      <c r="K124" s="36"/>
      <c r="L124" s="40"/>
      <c r="M124" s="215"/>
      <c r="N124" s="76"/>
      <c r="O124" s="76"/>
      <c r="P124" s="76"/>
      <c r="Q124" s="76"/>
      <c r="R124" s="76"/>
      <c r="S124" s="76"/>
      <c r="T124" s="76"/>
      <c r="U124" s="77"/>
      <c r="AT124" s="14" t="s">
        <v>132</v>
      </c>
      <c r="AU124" s="14" t="s">
        <v>80</v>
      </c>
    </row>
    <row r="125" s="11" customFormat="1">
      <c r="B125" s="216"/>
      <c r="C125" s="217"/>
      <c r="D125" s="213" t="s">
        <v>134</v>
      </c>
      <c r="E125" s="218" t="s">
        <v>1</v>
      </c>
      <c r="F125" s="219" t="s">
        <v>645</v>
      </c>
      <c r="G125" s="217"/>
      <c r="H125" s="220">
        <v>31</v>
      </c>
      <c r="I125" s="221"/>
      <c r="J125" s="217"/>
      <c r="K125" s="217"/>
      <c r="L125" s="222"/>
      <c r="M125" s="223"/>
      <c r="N125" s="224"/>
      <c r="O125" s="224"/>
      <c r="P125" s="224"/>
      <c r="Q125" s="224"/>
      <c r="R125" s="224"/>
      <c r="S125" s="224"/>
      <c r="T125" s="224"/>
      <c r="U125" s="225"/>
      <c r="AT125" s="226" t="s">
        <v>134</v>
      </c>
      <c r="AU125" s="226" t="s">
        <v>80</v>
      </c>
      <c r="AV125" s="11" t="s">
        <v>80</v>
      </c>
      <c r="AW125" s="11" t="s">
        <v>32</v>
      </c>
      <c r="AX125" s="11" t="s">
        <v>70</v>
      </c>
      <c r="AY125" s="226" t="s">
        <v>123</v>
      </c>
    </row>
    <row r="126" s="1" customFormat="1" ht="16.5" customHeight="1">
      <c r="B126" s="35"/>
      <c r="C126" s="201" t="s">
        <v>206</v>
      </c>
      <c r="D126" s="201" t="s">
        <v>125</v>
      </c>
      <c r="E126" s="202" t="s">
        <v>660</v>
      </c>
      <c r="F126" s="203" t="s">
        <v>661</v>
      </c>
      <c r="G126" s="204" t="s">
        <v>128</v>
      </c>
      <c r="H126" s="205">
        <v>8</v>
      </c>
      <c r="I126" s="206"/>
      <c r="J126" s="207">
        <f>ROUND(I126*H126,2)</f>
        <v>0</v>
      </c>
      <c r="K126" s="203" t="s">
        <v>129</v>
      </c>
      <c r="L126" s="40"/>
      <c r="M126" s="208" t="s">
        <v>1</v>
      </c>
      <c r="N126" s="209" t="s">
        <v>41</v>
      </c>
      <c r="O126" s="76"/>
      <c r="P126" s="210">
        <f>O126*H126</f>
        <v>0</v>
      </c>
      <c r="Q126" s="210">
        <v>0.0025999999999999999</v>
      </c>
      <c r="R126" s="210">
        <f>Q126*H126</f>
        <v>0.020799999999999999</v>
      </c>
      <c r="S126" s="210">
        <v>0</v>
      </c>
      <c r="T126" s="210">
        <f>S126*H126</f>
        <v>0</v>
      </c>
      <c r="U126" s="211" t="s">
        <v>1</v>
      </c>
      <c r="AR126" s="14" t="s">
        <v>130</v>
      </c>
      <c r="AT126" s="14" t="s">
        <v>125</v>
      </c>
      <c r="AU126" s="14" t="s">
        <v>80</v>
      </c>
      <c r="AY126" s="14" t="s">
        <v>123</v>
      </c>
      <c r="BE126" s="212">
        <f>IF(N126="základní",J126,0)</f>
        <v>0</v>
      </c>
      <c r="BF126" s="212">
        <f>IF(N126="snížená",J126,0)</f>
        <v>0</v>
      </c>
      <c r="BG126" s="212">
        <f>IF(N126="zákl. přenesená",J126,0)</f>
        <v>0</v>
      </c>
      <c r="BH126" s="212">
        <f>IF(N126="sníž. přenesená",J126,0)</f>
        <v>0</v>
      </c>
      <c r="BI126" s="212">
        <f>IF(N126="nulová",J126,0)</f>
        <v>0</v>
      </c>
      <c r="BJ126" s="14" t="s">
        <v>78</v>
      </c>
      <c r="BK126" s="212">
        <f>ROUND(I126*H126,2)</f>
        <v>0</v>
      </c>
      <c r="BL126" s="14" t="s">
        <v>130</v>
      </c>
      <c r="BM126" s="14" t="s">
        <v>662</v>
      </c>
    </row>
    <row r="127" s="1" customFormat="1">
      <c r="B127" s="35"/>
      <c r="C127" s="36"/>
      <c r="D127" s="213" t="s">
        <v>132</v>
      </c>
      <c r="E127" s="36"/>
      <c r="F127" s="214" t="s">
        <v>663</v>
      </c>
      <c r="G127" s="36"/>
      <c r="H127" s="36"/>
      <c r="I127" s="128"/>
      <c r="J127" s="36"/>
      <c r="K127" s="36"/>
      <c r="L127" s="40"/>
      <c r="M127" s="215"/>
      <c r="N127" s="76"/>
      <c r="O127" s="76"/>
      <c r="P127" s="76"/>
      <c r="Q127" s="76"/>
      <c r="R127" s="76"/>
      <c r="S127" s="76"/>
      <c r="T127" s="76"/>
      <c r="U127" s="77"/>
      <c r="AT127" s="14" t="s">
        <v>132</v>
      </c>
      <c r="AU127" s="14" t="s">
        <v>80</v>
      </c>
    </row>
    <row r="128" s="11" customFormat="1">
      <c r="B128" s="216"/>
      <c r="C128" s="217"/>
      <c r="D128" s="213" t="s">
        <v>134</v>
      </c>
      <c r="E128" s="218" t="s">
        <v>1</v>
      </c>
      <c r="F128" s="219" t="s">
        <v>647</v>
      </c>
      <c r="G128" s="217"/>
      <c r="H128" s="220">
        <v>8</v>
      </c>
      <c r="I128" s="221"/>
      <c r="J128" s="217"/>
      <c r="K128" s="217"/>
      <c r="L128" s="222"/>
      <c r="M128" s="223"/>
      <c r="N128" s="224"/>
      <c r="O128" s="224"/>
      <c r="P128" s="224"/>
      <c r="Q128" s="224"/>
      <c r="R128" s="224"/>
      <c r="S128" s="224"/>
      <c r="T128" s="224"/>
      <c r="U128" s="225"/>
      <c r="AT128" s="226" t="s">
        <v>134</v>
      </c>
      <c r="AU128" s="226" t="s">
        <v>80</v>
      </c>
      <c r="AV128" s="11" t="s">
        <v>80</v>
      </c>
      <c r="AW128" s="11" t="s">
        <v>32</v>
      </c>
      <c r="AX128" s="11" t="s">
        <v>70</v>
      </c>
      <c r="AY128" s="226" t="s">
        <v>123</v>
      </c>
    </row>
    <row r="129" s="1" customFormat="1" ht="16.5" customHeight="1">
      <c r="B129" s="35"/>
      <c r="C129" s="201" t="s">
        <v>213</v>
      </c>
      <c r="D129" s="201" t="s">
        <v>125</v>
      </c>
      <c r="E129" s="202" t="s">
        <v>664</v>
      </c>
      <c r="F129" s="203" t="s">
        <v>665</v>
      </c>
      <c r="G129" s="204" t="s">
        <v>161</v>
      </c>
      <c r="H129" s="205">
        <v>866</v>
      </c>
      <c r="I129" s="206"/>
      <c r="J129" s="207">
        <f>ROUND(I129*H129,2)</f>
        <v>0</v>
      </c>
      <c r="K129" s="203" t="s">
        <v>129</v>
      </c>
      <c r="L129" s="40"/>
      <c r="M129" s="208" t="s">
        <v>1</v>
      </c>
      <c r="N129" s="209" t="s">
        <v>41</v>
      </c>
      <c r="O129" s="76"/>
      <c r="P129" s="210">
        <f>O129*H129</f>
        <v>0</v>
      </c>
      <c r="Q129" s="210">
        <v>0</v>
      </c>
      <c r="R129" s="210">
        <f>Q129*H129</f>
        <v>0</v>
      </c>
      <c r="S129" s="210">
        <v>0</v>
      </c>
      <c r="T129" s="210">
        <f>S129*H129</f>
        <v>0</v>
      </c>
      <c r="U129" s="211" t="s">
        <v>1</v>
      </c>
      <c r="AR129" s="14" t="s">
        <v>130</v>
      </c>
      <c r="AT129" s="14" t="s">
        <v>125</v>
      </c>
      <c r="AU129" s="14" t="s">
        <v>80</v>
      </c>
      <c r="AY129" s="14" t="s">
        <v>123</v>
      </c>
      <c r="BE129" s="212">
        <f>IF(N129="základní",J129,0)</f>
        <v>0</v>
      </c>
      <c r="BF129" s="212">
        <f>IF(N129="snížená",J129,0)</f>
        <v>0</v>
      </c>
      <c r="BG129" s="212">
        <f>IF(N129="zákl. přenesená",J129,0)</f>
        <v>0</v>
      </c>
      <c r="BH129" s="212">
        <f>IF(N129="sníž. přenesená",J129,0)</f>
        <v>0</v>
      </c>
      <c r="BI129" s="212">
        <f>IF(N129="nulová",J129,0)</f>
        <v>0</v>
      </c>
      <c r="BJ129" s="14" t="s">
        <v>78</v>
      </c>
      <c r="BK129" s="212">
        <f>ROUND(I129*H129,2)</f>
        <v>0</v>
      </c>
      <c r="BL129" s="14" t="s">
        <v>130</v>
      </c>
      <c r="BM129" s="14" t="s">
        <v>666</v>
      </c>
    </row>
    <row r="130" s="1" customFormat="1">
      <c r="B130" s="35"/>
      <c r="C130" s="36"/>
      <c r="D130" s="213" t="s">
        <v>132</v>
      </c>
      <c r="E130" s="36"/>
      <c r="F130" s="214" t="s">
        <v>667</v>
      </c>
      <c r="G130" s="36"/>
      <c r="H130" s="36"/>
      <c r="I130" s="128"/>
      <c r="J130" s="36"/>
      <c r="K130" s="36"/>
      <c r="L130" s="40"/>
      <c r="M130" s="215"/>
      <c r="N130" s="76"/>
      <c r="O130" s="76"/>
      <c r="P130" s="76"/>
      <c r="Q130" s="76"/>
      <c r="R130" s="76"/>
      <c r="S130" s="76"/>
      <c r="T130" s="76"/>
      <c r="U130" s="77"/>
      <c r="AT130" s="14" t="s">
        <v>132</v>
      </c>
      <c r="AU130" s="14" t="s">
        <v>80</v>
      </c>
    </row>
    <row r="131" s="11" customFormat="1">
      <c r="B131" s="216"/>
      <c r="C131" s="217"/>
      <c r="D131" s="213" t="s">
        <v>134</v>
      </c>
      <c r="E131" s="218" t="s">
        <v>1</v>
      </c>
      <c r="F131" s="219" t="s">
        <v>635</v>
      </c>
      <c r="G131" s="217"/>
      <c r="H131" s="220">
        <v>718</v>
      </c>
      <c r="I131" s="221"/>
      <c r="J131" s="217"/>
      <c r="K131" s="217"/>
      <c r="L131" s="222"/>
      <c r="M131" s="223"/>
      <c r="N131" s="224"/>
      <c r="O131" s="224"/>
      <c r="P131" s="224"/>
      <c r="Q131" s="224"/>
      <c r="R131" s="224"/>
      <c r="S131" s="224"/>
      <c r="T131" s="224"/>
      <c r="U131" s="225"/>
      <c r="AT131" s="226" t="s">
        <v>134</v>
      </c>
      <c r="AU131" s="226" t="s">
        <v>80</v>
      </c>
      <c r="AV131" s="11" t="s">
        <v>80</v>
      </c>
      <c r="AW131" s="11" t="s">
        <v>32</v>
      </c>
      <c r="AX131" s="11" t="s">
        <v>70</v>
      </c>
      <c r="AY131" s="226" t="s">
        <v>123</v>
      </c>
    </row>
    <row r="132" s="11" customFormat="1">
      <c r="B132" s="216"/>
      <c r="C132" s="217"/>
      <c r="D132" s="213" t="s">
        <v>134</v>
      </c>
      <c r="E132" s="218" t="s">
        <v>1</v>
      </c>
      <c r="F132" s="219" t="s">
        <v>640</v>
      </c>
      <c r="G132" s="217"/>
      <c r="H132" s="220">
        <v>117</v>
      </c>
      <c r="I132" s="221"/>
      <c r="J132" s="217"/>
      <c r="K132" s="217"/>
      <c r="L132" s="222"/>
      <c r="M132" s="223"/>
      <c r="N132" s="224"/>
      <c r="O132" s="224"/>
      <c r="P132" s="224"/>
      <c r="Q132" s="224"/>
      <c r="R132" s="224"/>
      <c r="S132" s="224"/>
      <c r="T132" s="224"/>
      <c r="U132" s="225"/>
      <c r="AT132" s="226" t="s">
        <v>134</v>
      </c>
      <c r="AU132" s="226" t="s">
        <v>80</v>
      </c>
      <c r="AV132" s="11" t="s">
        <v>80</v>
      </c>
      <c r="AW132" s="11" t="s">
        <v>32</v>
      </c>
      <c r="AX132" s="11" t="s">
        <v>70</v>
      </c>
      <c r="AY132" s="226" t="s">
        <v>123</v>
      </c>
    </row>
    <row r="133" s="11" customFormat="1">
      <c r="B133" s="216"/>
      <c r="C133" s="217"/>
      <c r="D133" s="213" t="s">
        <v>134</v>
      </c>
      <c r="E133" s="218" t="s">
        <v>1</v>
      </c>
      <c r="F133" s="219" t="s">
        <v>645</v>
      </c>
      <c r="G133" s="217"/>
      <c r="H133" s="220">
        <v>31</v>
      </c>
      <c r="I133" s="221"/>
      <c r="J133" s="217"/>
      <c r="K133" s="217"/>
      <c r="L133" s="222"/>
      <c r="M133" s="223"/>
      <c r="N133" s="224"/>
      <c r="O133" s="224"/>
      <c r="P133" s="224"/>
      <c r="Q133" s="224"/>
      <c r="R133" s="224"/>
      <c r="S133" s="224"/>
      <c r="T133" s="224"/>
      <c r="U133" s="225"/>
      <c r="AT133" s="226" t="s">
        <v>134</v>
      </c>
      <c r="AU133" s="226" t="s">
        <v>80</v>
      </c>
      <c r="AV133" s="11" t="s">
        <v>80</v>
      </c>
      <c r="AW133" s="11" t="s">
        <v>32</v>
      </c>
      <c r="AX133" s="11" t="s">
        <v>70</v>
      </c>
      <c r="AY133" s="226" t="s">
        <v>123</v>
      </c>
    </row>
    <row r="134" s="1" customFormat="1" ht="16.5" customHeight="1">
      <c r="B134" s="35"/>
      <c r="C134" s="201" t="s">
        <v>8</v>
      </c>
      <c r="D134" s="201" t="s">
        <v>125</v>
      </c>
      <c r="E134" s="202" t="s">
        <v>668</v>
      </c>
      <c r="F134" s="203" t="s">
        <v>669</v>
      </c>
      <c r="G134" s="204" t="s">
        <v>128</v>
      </c>
      <c r="H134" s="205">
        <v>8</v>
      </c>
      <c r="I134" s="206"/>
      <c r="J134" s="207">
        <f>ROUND(I134*H134,2)</f>
        <v>0</v>
      </c>
      <c r="K134" s="203" t="s">
        <v>129</v>
      </c>
      <c r="L134" s="40"/>
      <c r="M134" s="208" t="s">
        <v>1</v>
      </c>
      <c r="N134" s="209" t="s">
        <v>41</v>
      </c>
      <c r="O134" s="76"/>
      <c r="P134" s="210">
        <f>O134*H134</f>
        <v>0</v>
      </c>
      <c r="Q134" s="210">
        <v>1.0000000000000001E-05</v>
      </c>
      <c r="R134" s="210">
        <f>Q134*H134</f>
        <v>8.0000000000000007E-05</v>
      </c>
      <c r="S134" s="210">
        <v>0</v>
      </c>
      <c r="T134" s="210">
        <f>S134*H134</f>
        <v>0</v>
      </c>
      <c r="U134" s="211" t="s">
        <v>1</v>
      </c>
      <c r="AR134" s="14" t="s">
        <v>130</v>
      </c>
      <c r="AT134" s="14" t="s">
        <v>125</v>
      </c>
      <c r="AU134" s="14" t="s">
        <v>80</v>
      </c>
      <c r="AY134" s="14" t="s">
        <v>123</v>
      </c>
      <c r="BE134" s="212">
        <f>IF(N134="základní",J134,0)</f>
        <v>0</v>
      </c>
      <c r="BF134" s="212">
        <f>IF(N134="snížená",J134,0)</f>
        <v>0</v>
      </c>
      <c r="BG134" s="212">
        <f>IF(N134="zákl. přenesená",J134,0)</f>
        <v>0</v>
      </c>
      <c r="BH134" s="212">
        <f>IF(N134="sníž. přenesená",J134,0)</f>
        <v>0</v>
      </c>
      <c r="BI134" s="212">
        <f>IF(N134="nulová",J134,0)</f>
        <v>0</v>
      </c>
      <c r="BJ134" s="14" t="s">
        <v>78</v>
      </c>
      <c r="BK134" s="212">
        <f>ROUND(I134*H134,2)</f>
        <v>0</v>
      </c>
      <c r="BL134" s="14" t="s">
        <v>130</v>
      </c>
      <c r="BM134" s="14" t="s">
        <v>670</v>
      </c>
    </row>
    <row r="135" s="1" customFormat="1">
      <c r="B135" s="35"/>
      <c r="C135" s="36"/>
      <c r="D135" s="213" t="s">
        <v>132</v>
      </c>
      <c r="E135" s="36"/>
      <c r="F135" s="214" t="s">
        <v>671</v>
      </c>
      <c r="G135" s="36"/>
      <c r="H135" s="36"/>
      <c r="I135" s="128"/>
      <c r="J135" s="36"/>
      <c r="K135" s="36"/>
      <c r="L135" s="40"/>
      <c r="M135" s="215"/>
      <c r="N135" s="76"/>
      <c r="O135" s="76"/>
      <c r="P135" s="76"/>
      <c r="Q135" s="76"/>
      <c r="R135" s="76"/>
      <c r="S135" s="76"/>
      <c r="T135" s="76"/>
      <c r="U135" s="77"/>
      <c r="AT135" s="14" t="s">
        <v>132</v>
      </c>
      <c r="AU135" s="14" t="s">
        <v>80</v>
      </c>
    </row>
    <row r="136" s="11" customFormat="1">
      <c r="B136" s="216"/>
      <c r="C136" s="217"/>
      <c r="D136" s="213" t="s">
        <v>134</v>
      </c>
      <c r="E136" s="218" t="s">
        <v>1</v>
      </c>
      <c r="F136" s="219" t="s">
        <v>647</v>
      </c>
      <c r="G136" s="217"/>
      <c r="H136" s="220">
        <v>8</v>
      </c>
      <c r="I136" s="221"/>
      <c r="J136" s="217"/>
      <c r="K136" s="217"/>
      <c r="L136" s="222"/>
      <c r="M136" s="223"/>
      <c r="N136" s="224"/>
      <c r="O136" s="224"/>
      <c r="P136" s="224"/>
      <c r="Q136" s="224"/>
      <c r="R136" s="224"/>
      <c r="S136" s="224"/>
      <c r="T136" s="224"/>
      <c r="U136" s="225"/>
      <c r="AT136" s="226" t="s">
        <v>134</v>
      </c>
      <c r="AU136" s="226" t="s">
        <v>80</v>
      </c>
      <c r="AV136" s="11" t="s">
        <v>80</v>
      </c>
      <c r="AW136" s="11" t="s">
        <v>32</v>
      </c>
      <c r="AX136" s="11" t="s">
        <v>70</v>
      </c>
      <c r="AY136" s="226" t="s">
        <v>123</v>
      </c>
    </row>
    <row r="137" s="1" customFormat="1" ht="16.5" customHeight="1">
      <c r="B137" s="35"/>
      <c r="C137" s="201" t="s">
        <v>225</v>
      </c>
      <c r="D137" s="201" t="s">
        <v>125</v>
      </c>
      <c r="E137" s="202" t="s">
        <v>672</v>
      </c>
      <c r="F137" s="203" t="s">
        <v>673</v>
      </c>
      <c r="G137" s="204" t="s">
        <v>128</v>
      </c>
      <c r="H137" s="205">
        <v>2300</v>
      </c>
      <c r="I137" s="206"/>
      <c r="J137" s="207">
        <f>ROUND(I137*H137,2)</f>
        <v>0</v>
      </c>
      <c r="K137" s="203" t="s">
        <v>129</v>
      </c>
      <c r="L137" s="40"/>
      <c r="M137" s="208" t="s">
        <v>1</v>
      </c>
      <c r="N137" s="209" t="s">
        <v>41</v>
      </c>
      <c r="O137" s="76"/>
      <c r="P137" s="210">
        <f>O137*H137</f>
        <v>0</v>
      </c>
      <c r="Q137" s="210">
        <v>0</v>
      </c>
      <c r="R137" s="210">
        <f>Q137*H137</f>
        <v>0</v>
      </c>
      <c r="S137" s="210">
        <v>0</v>
      </c>
      <c r="T137" s="210">
        <f>S137*H137</f>
        <v>0</v>
      </c>
      <c r="U137" s="211" t="s">
        <v>1</v>
      </c>
      <c r="AR137" s="14" t="s">
        <v>130</v>
      </c>
      <c r="AT137" s="14" t="s">
        <v>125</v>
      </c>
      <c r="AU137" s="14" t="s">
        <v>80</v>
      </c>
      <c r="AY137" s="14" t="s">
        <v>123</v>
      </c>
      <c r="BE137" s="212">
        <f>IF(N137="základní",J137,0)</f>
        <v>0</v>
      </c>
      <c r="BF137" s="212">
        <f>IF(N137="snížená",J137,0)</f>
        <v>0</v>
      </c>
      <c r="BG137" s="212">
        <f>IF(N137="zákl. přenesená",J137,0)</f>
        <v>0</v>
      </c>
      <c r="BH137" s="212">
        <f>IF(N137="sníž. přenesená",J137,0)</f>
        <v>0</v>
      </c>
      <c r="BI137" s="212">
        <f>IF(N137="nulová",J137,0)</f>
        <v>0</v>
      </c>
      <c r="BJ137" s="14" t="s">
        <v>78</v>
      </c>
      <c r="BK137" s="212">
        <f>ROUND(I137*H137,2)</f>
        <v>0</v>
      </c>
      <c r="BL137" s="14" t="s">
        <v>130</v>
      </c>
      <c r="BM137" s="14" t="s">
        <v>674</v>
      </c>
    </row>
    <row r="138" s="1" customFormat="1">
      <c r="B138" s="35"/>
      <c r="C138" s="36"/>
      <c r="D138" s="213" t="s">
        <v>132</v>
      </c>
      <c r="E138" s="36"/>
      <c r="F138" s="214" t="s">
        <v>675</v>
      </c>
      <c r="G138" s="36"/>
      <c r="H138" s="36"/>
      <c r="I138" s="128"/>
      <c r="J138" s="36"/>
      <c r="K138" s="36"/>
      <c r="L138" s="40"/>
      <c r="M138" s="215"/>
      <c r="N138" s="76"/>
      <c r="O138" s="76"/>
      <c r="P138" s="76"/>
      <c r="Q138" s="76"/>
      <c r="R138" s="76"/>
      <c r="S138" s="76"/>
      <c r="T138" s="76"/>
      <c r="U138" s="77"/>
      <c r="AT138" s="14" t="s">
        <v>132</v>
      </c>
      <c r="AU138" s="14" t="s">
        <v>80</v>
      </c>
    </row>
    <row r="139" s="11" customFormat="1">
      <c r="B139" s="216"/>
      <c r="C139" s="217"/>
      <c r="D139" s="213" t="s">
        <v>134</v>
      </c>
      <c r="E139" s="218" t="s">
        <v>1</v>
      </c>
      <c r="F139" s="219" t="s">
        <v>676</v>
      </c>
      <c r="G139" s="217"/>
      <c r="H139" s="220">
        <v>2300</v>
      </c>
      <c r="I139" s="221"/>
      <c r="J139" s="217"/>
      <c r="K139" s="217"/>
      <c r="L139" s="222"/>
      <c r="M139" s="223"/>
      <c r="N139" s="224"/>
      <c r="O139" s="224"/>
      <c r="P139" s="224"/>
      <c r="Q139" s="224"/>
      <c r="R139" s="224"/>
      <c r="S139" s="224"/>
      <c r="T139" s="224"/>
      <c r="U139" s="225"/>
      <c r="AT139" s="226" t="s">
        <v>134</v>
      </c>
      <c r="AU139" s="226" t="s">
        <v>80</v>
      </c>
      <c r="AV139" s="11" t="s">
        <v>80</v>
      </c>
      <c r="AW139" s="11" t="s">
        <v>32</v>
      </c>
      <c r="AX139" s="11" t="s">
        <v>70</v>
      </c>
      <c r="AY139" s="226" t="s">
        <v>123</v>
      </c>
    </row>
    <row r="140" s="1" customFormat="1" ht="16.5" customHeight="1">
      <c r="B140" s="35"/>
      <c r="C140" s="201" t="s">
        <v>231</v>
      </c>
      <c r="D140" s="201" t="s">
        <v>125</v>
      </c>
      <c r="E140" s="202" t="s">
        <v>677</v>
      </c>
      <c r="F140" s="203" t="s">
        <v>678</v>
      </c>
      <c r="G140" s="204" t="s">
        <v>263</v>
      </c>
      <c r="H140" s="205">
        <v>1</v>
      </c>
      <c r="I140" s="206"/>
      <c r="J140" s="207">
        <f>ROUND(I140*H140,2)</f>
        <v>0</v>
      </c>
      <c r="K140" s="203" t="s">
        <v>129</v>
      </c>
      <c r="L140" s="40"/>
      <c r="M140" s="208" t="s">
        <v>1</v>
      </c>
      <c r="N140" s="209" t="s">
        <v>41</v>
      </c>
      <c r="O140" s="76"/>
      <c r="P140" s="210">
        <f>O140*H140</f>
        <v>0</v>
      </c>
      <c r="Q140" s="210">
        <v>0</v>
      </c>
      <c r="R140" s="210">
        <f>Q140*H140</f>
        <v>0</v>
      </c>
      <c r="S140" s="210">
        <v>0</v>
      </c>
      <c r="T140" s="210">
        <f>S140*H140</f>
        <v>0</v>
      </c>
      <c r="U140" s="211" t="s">
        <v>1</v>
      </c>
      <c r="AR140" s="14" t="s">
        <v>130</v>
      </c>
      <c r="AT140" s="14" t="s">
        <v>125</v>
      </c>
      <c r="AU140" s="14" t="s">
        <v>80</v>
      </c>
      <c r="AY140" s="14" t="s">
        <v>123</v>
      </c>
      <c r="BE140" s="212">
        <f>IF(N140="základní",J140,0)</f>
        <v>0</v>
      </c>
      <c r="BF140" s="212">
        <f>IF(N140="snížená",J140,0)</f>
        <v>0</v>
      </c>
      <c r="BG140" s="212">
        <f>IF(N140="zákl. přenesená",J140,0)</f>
        <v>0</v>
      </c>
      <c r="BH140" s="212">
        <f>IF(N140="sníž. přenesená",J140,0)</f>
        <v>0</v>
      </c>
      <c r="BI140" s="212">
        <f>IF(N140="nulová",J140,0)</f>
        <v>0</v>
      </c>
      <c r="BJ140" s="14" t="s">
        <v>78</v>
      </c>
      <c r="BK140" s="212">
        <f>ROUND(I140*H140,2)</f>
        <v>0</v>
      </c>
      <c r="BL140" s="14" t="s">
        <v>130</v>
      </c>
      <c r="BM140" s="14" t="s">
        <v>679</v>
      </c>
    </row>
    <row r="141" s="1" customFormat="1">
      <c r="B141" s="35"/>
      <c r="C141" s="36"/>
      <c r="D141" s="213" t="s">
        <v>132</v>
      </c>
      <c r="E141" s="36"/>
      <c r="F141" s="214" t="s">
        <v>680</v>
      </c>
      <c r="G141" s="36"/>
      <c r="H141" s="36"/>
      <c r="I141" s="128"/>
      <c r="J141" s="36"/>
      <c r="K141" s="36"/>
      <c r="L141" s="40"/>
      <c r="M141" s="215"/>
      <c r="N141" s="76"/>
      <c r="O141" s="76"/>
      <c r="P141" s="76"/>
      <c r="Q141" s="76"/>
      <c r="R141" s="76"/>
      <c r="S141" s="76"/>
      <c r="T141" s="76"/>
      <c r="U141" s="77"/>
      <c r="AT141" s="14" t="s">
        <v>132</v>
      </c>
      <c r="AU141" s="14" t="s">
        <v>80</v>
      </c>
    </row>
    <row r="142" s="1" customFormat="1">
      <c r="B142" s="35"/>
      <c r="C142" s="36"/>
      <c r="D142" s="213" t="s">
        <v>178</v>
      </c>
      <c r="E142" s="36"/>
      <c r="F142" s="227" t="s">
        <v>681</v>
      </c>
      <c r="G142" s="36"/>
      <c r="H142" s="36"/>
      <c r="I142" s="128"/>
      <c r="J142" s="36"/>
      <c r="K142" s="36"/>
      <c r="L142" s="40"/>
      <c r="M142" s="215"/>
      <c r="N142" s="76"/>
      <c r="O142" s="76"/>
      <c r="P142" s="76"/>
      <c r="Q142" s="76"/>
      <c r="R142" s="76"/>
      <c r="S142" s="76"/>
      <c r="T142" s="76"/>
      <c r="U142" s="77"/>
      <c r="AT142" s="14" t="s">
        <v>178</v>
      </c>
      <c r="AU142" s="14" t="s">
        <v>80</v>
      </c>
    </row>
    <row r="143" s="11" customFormat="1">
      <c r="B143" s="216"/>
      <c r="C143" s="217"/>
      <c r="D143" s="213" t="s">
        <v>134</v>
      </c>
      <c r="E143" s="218" t="s">
        <v>1</v>
      </c>
      <c r="F143" s="219" t="s">
        <v>682</v>
      </c>
      <c r="G143" s="217"/>
      <c r="H143" s="220">
        <v>1</v>
      </c>
      <c r="I143" s="221"/>
      <c r="J143" s="217"/>
      <c r="K143" s="217"/>
      <c r="L143" s="222"/>
      <c r="M143" s="223"/>
      <c r="N143" s="224"/>
      <c r="O143" s="224"/>
      <c r="P143" s="224"/>
      <c r="Q143" s="224"/>
      <c r="R143" s="224"/>
      <c r="S143" s="224"/>
      <c r="T143" s="224"/>
      <c r="U143" s="225"/>
      <c r="AT143" s="226" t="s">
        <v>134</v>
      </c>
      <c r="AU143" s="226" t="s">
        <v>80</v>
      </c>
      <c r="AV143" s="11" t="s">
        <v>80</v>
      </c>
      <c r="AW143" s="11" t="s">
        <v>32</v>
      </c>
      <c r="AX143" s="11" t="s">
        <v>70</v>
      </c>
      <c r="AY143" s="226" t="s">
        <v>123</v>
      </c>
    </row>
    <row r="144" s="1" customFormat="1" ht="16.5" customHeight="1">
      <c r="B144" s="35"/>
      <c r="C144" s="201" t="s">
        <v>236</v>
      </c>
      <c r="D144" s="201" t="s">
        <v>125</v>
      </c>
      <c r="E144" s="202" t="s">
        <v>683</v>
      </c>
      <c r="F144" s="203" t="s">
        <v>684</v>
      </c>
      <c r="G144" s="204" t="s">
        <v>263</v>
      </c>
      <c r="H144" s="205">
        <v>5</v>
      </c>
      <c r="I144" s="206"/>
      <c r="J144" s="207">
        <f>ROUND(I144*H144,2)</f>
        <v>0</v>
      </c>
      <c r="K144" s="203" t="s">
        <v>129</v>
      </c>
      <c r="L144" s="40"/>
      <c r="M144" s="208" t="s">
        <v>1</v>
      </c>
      <c r="N144" s="209" t="s">
        <v>41</v>
      </c>
      <c r="O144" s="76"/>
      <c r="P144" s="210">
        <f>O144*H144</f>
        <v>0</v>
      </c>
      <c r="Q144" s="210">
        <v>0</v>
      </c>
      <c r="R144" s="210">
        <f>Q144*H144</f>
        <v>0</v>
      </c>
      <c r="S144" s="210">
        <v>0</v>
      </c>
      <c r="T144" s="210">
        <f>S144*H144</f>
        <v>0</v>
      </c>
      <c r="U144" s="211" t="s">
        <v>1</v>
      </c>
      <c r="AR144" s="14" t="s">
        <v>130</v>
      </c>
      <c r="AT144" s="14" t="s">
        <v>125</v>
      </c>
      <c r="AU144" s="14" t="s">
        <v>80</v>
      </c>
      <c r="AY144" s="14" t="s">
        <v>123</v>
      </c>
      <c r="BE144" s="212">
        <f>IF(N144="základní",J144,0)</f>
        <v>0</v>
      </c>
      <c r="BF144" s="212">
        <f>IF(N144="snížená",J144,0)</f>
        <v>0</v>
      </c>
      <c r="BG144" s="212">
        <f>IF(N144="zákl. přenesená",J144,0)</f>
        <v>0</v>
      </c>
      <c r="BH144" s="212">
        <f>IF(N144="sníž. přenesená",J144,0)</f>
        <v>0</v>
      </c>
      <c r="BI144" s="212">
        <f>IF(N144="nulová",J144,0)</f>
        <v>0</v>
      </c>
      <c r="BJ144" s="14" t="s">
        <v>78</v>
      </c>
      <c r="BK144" s="212">
        <f>ROUND(I144*H144,2)</f>
        <v>0</v>
      </c>
      <c r="BL144" s="14" t="s">
        <v>130</v>
      </c>
      <c r="BM144" s="14" t="s">
        <v>685</v>
      </c>
    </row>
    <row r="145" s="1" customFormat="1">
      <c r="B145" s="35"/>
      <c r="C145" s="36"/>
      <c r="D145" s="213" t="s">
        <v>132</v>
      </c>
      <c r="E145" s="36"/>
      <c r="F145" s="214" t="s">
        <v>686</v>
      </c>
      <c r="G145" s="36"/>
      <c r="H145" s="36"/>
      <c r="I145" s="128"/>
      <c r="J145" s="36"/>
      <c r="K145" s="36"/>
      <c r="L145" s="40"/>
      <c r="M145" s="215"/>
      <c r="N145" s="76"/>
      <c r="O145" s="76"/>
      <c r="P145" s="76"/>
      <c r="Q145" s="76"/>
      <c r="R145" s="76"/>
      <c r="S145" s="76"/>
      <c r="T145" s="76"/>
      <c r="U145" s="77"/>
      <c r="AT145" s="14" t="s">
        <v>132</v>
      </c>
      <c r="AU145" s="14" t="s">
        <v>80</v>
      </c>
    </row>
    <row r="146" s="1" customFormat="1">
      <c r="B146" s="35"/>
      <c r="C146" s="36"/>
      <c r="D146" s="213" t="s">
        <v>178</v>
      </c>
      <c r="E146" s="36"/>
      <c r="F146" s="227" t="s">
        <v>323</v>
      </c>
      <c r="G146" s="36"/>
      <c r="H146" s="36"/>
      <c r="I146" s="128"/>
      <c r="J146" s="36"/>
      <c r="K146" s="36"/>
      <c r="L146" s="40"/>
      <c r="M146" s="215"/>
      <c r="N146" s="76"/>
      <c r="O146" s="76"/>
      <c r="P146" s="76"/>
      <c r="Q146" s="76"/>
      <c r="R146" s="76"/>
      <c r="S146" s="76"/>
      <c r="T146" s="76"/>
      <c r="U146" s="77"/>
      <c r="AT146" s="14" t="s">
        <v>178</v>
      </c>
      <c r="AU146" s="14" t="s">
        <v>80</v>
      </c>
    </row>
    <row r="147" s="11" customFormat="1">
      <c r="B147" s="216"/>
      <c r="C147" s="217"/>
      <c r="D147" s="213" t="s">
        <v>134</v>
      </c>
      <c r="E147" s="218" t="s">
        <v>1</v>
      </c>
      <c r="F147" s="219" t="s">
        <v>687</v>
      </c>
      <c r="G147" s="217"/>
      <c r="H147" s="220">
        <v>5</v>
      </c>
      <c r="I147" s="221"/>
      <c r="J147" s="217"/>
      <c r="K147" s="217"/>
      <c r="L147" s="222"/>
      <c r="M147" s="223"/>
      <c r="N147" s="224"/>
      <c r="O147" s="224"/>
      <c r="P147" s="224"/>
      <c r="Q147" s="224"/>
      <c r="R147" s="224"/>
      <c r="S147" s="224"/>
      <c r="T147" s="224"/>
      <c r="U147" s="225"/>
      <c r="AT147" s="226" t="s">
        <v>134</v>
      </c>
      <c r="AU147" s="226" t="s">
        <v>80</v>
      </c>
      <c r="AV147" s="11" t="s">
        <v>80</v>
      </c>
      <c r="AW147" s="11" t="s">
        <v>32</v>
      </c>
      <c r="AX147" s="11" t="s">
        <v>70</v>
      </c>
      <c r="AY147" s="226" t="s">
        <v>123</v>
      </c>
    </row>
    <row r="148" s="10" customFormat="1" ht="22.8" customHeight="1">
      <c r="B148" s="185"/>
      <c r="C148" s="186"/>
      <c r="D148" s="187" t="s">
        <v>69</v>
      </c>
      <c r="E148" s="199" t="s">
        <v>480</v>
      </c>
      <c r="F148" s="199" t="s">
        <v>481</v>
      </c>
      <c r="G148" s="186"/>
      <c r="H148" s="186"/>
      <c r="I148" s="189"/>
      <c r="J148" s="200">
        <f>BK148</f>
        <v>0</v>
      </c>
      <c r="K148" s="186"/>
      <c r="L148" s="191"/>
      <c r="M148" s="192"/>
      <c r="N148" s="193"/>
      <c r="O148" s="193"/>
      <c r="P148" s="194">
        <f>SUM(P149:P152)</f>
        <v>0</v>
      </c>
      <c r="Q148" s="193"/>
      <c r="R148" s="194">
        <f>SUM(R149:R152)</f>
        <v>0</v>
      </c>
      <c r="S148" s="193"/>
      <c r="T148" s="194">
        <f>SUM(T149:T152)</f>
        <v>0</v>
      </c>
      <c r="U148" s="195"/>
      <c r="AR148" s="196" t="s">
        <v>78</v>
      </c>
      <c r="AT148" s="197" t="s">
        <v>69</v>
      </c>
      <c r="AU148" s="197" t="s">
        <v>78</v>
      </c>
      <c r="AY148" s="196" t="s">
        <v>123</v>
      </c>
      <c r="BK148" s="198">
        <f>SUM(BK149:BK152)</f>
        <v>0</v>
      </c>
    </row>
    <row r="149" s="1" customFormat="1" ht="16.5" customHeight="1">
      <c r="B149" s="35"/>
      <c r="C149" s="201" t="s">
        <v>242</v>
      </c>
      <c r="D149" s="201" t="s">
        <v>125</v>
      </c>
      <c r="E149" s="202" t="s">
        <v>581</v>
      </c>
      <c r="F149" s="203" t="s">
        <v>582</v>
      </c>
      <c r="G149" s="204" t="s">
        <v>216</v>
      </c>
      <c r="H149" s="205">
        <v>0.51900000000000002</v>
      </c>
      <c r="I149" s="206"/>
      <c r="J149" s="207">
        <f>ROUND(I149*H149,2)</f>
        <v>0</v>
      </c>
      <c r="K149" s="203" t="s">
        <v>129</v>
      </c>
      <c r="L149" s="40"/>
      <c r="M149" s="208" t="s">
        <v>1</v>
      </c>
      <c r="N149" s="209" t="s">
        <v>41</v>
      </c>
      <c r="O149" s="76"/>
      <c r="P149" s="210">
        <f>O149*H149</f>
        <v>0</v>
      </c>
      <c r="Q149" s="210">
        <v>0</v>
      </c>
      <c r="R149" s="210">
        <f>Q149*H149</f>
        <v>0</v>
      </c>
      <c r="S149" s="210">
        <v>0</v>
      </c>
      <c r="T149" s="210">
        <f>S149*H149</f>
        <v>0</v>
      </c>
      <c r="U149" s="211" t="s">
        <v>1</v>
      </c>
      <c r="AR149" s="14" t="s">
        <v>130</v>
      </c>
      <c r="AT149" s="14" t="s">
        <v>125</v>
      </c>
      <c r="AU149" s="14" t="s">
        <v>80</v>
      </c>
      <c r="AY149" s="14" t="s">
        <v>123</v>
      </c>
      <c r="BE149" s="212">
        <f>IF(N149="základní",J149,0)</f>
        <v>0</v>
      </c>
      <c r="BF149" s="212">
        <f>IF(N149="snížená",J149,0)</f>
        <v>0</v>
      </c>
      <c r="BG149" s="212">
        <f>IF(N149="zákl. přenesená",J149,0)</f>
        <v>0</v>
      </c>
      <c r="BH149" s="212">
        <f>IF(N149="sníž. přenesená",J149,0)</f>
        <v>0</v>
      </c>
      <c r="BI149" s="212">
        <f>IF(N149="nulová",J149,0)</f>
        <v>0</v>
      </c>
      <c r="BJ149" s="14" t="s">
        <v>78</v>
      </c>
      <c r="BK149" s="212">
        <f>ROUND(I149*H149,2)</f>
        <v>0</v>
      </c>
      <c r="BL149" s="14" t="s">
        <v>130</v>
      </c>
      <c r="BM149" s="14" t="s">
        <v>688</v>
      </c>
    </row>
    <row r="150" s="1" customFormat="1">
      <c r="B150" s="35"/>
      <c r="C150" s="36"/>
      <c r="D150" s="213" t="s">
        <v>132</v>
      </c>
      <c r="E150" s="36"/>
      <c r="F150" s="214" t="s">
        <v>584</v>
      </c>
      <c r="G150" s="36"/>
      <c r="H150" s="36"/>
      <c r="I150" s="128"/>
      <c r="J150" s="36"/>
      <c r="K150" s="36"/>
      <c r="L150" s="40"/>
      <c r="M150" s="215"/>
      <c r="N150" s="76"/>
      <c r="O150" s="76"/>
      <c r="P150" s="76"/>
      <c r="Q150" s="76"/>
      <c r="R150" s="76"/>
      <c r="S150" s="76"/>
      <c r="T150" s="76"/>
      <c r="U150" s="77"/>
      <c r="AT150" s="14" t="s">
        <v>132</v>
      </c>
      <c r="AU150" s="14" t="s">
        <v>80</v>
      </c>
    </row>
    <row r="151" s="1" customFormat="1" ht="16.5" customHeight="1">
      <c r="B151" s="35"/>
      <c r="C151" s="201" t="s">
        <v>247</v>
      </c>
      <c r="D151" s="201" t="s">
        <v>125</v>
      </c>
      <c r="E151" s="202" t="s">
        <v>585</v>
      </c>
      <c r="F151" s="203" t="s">
        <v>586</v>
      </c>
      <c r="G151" s="204" t="s">
        <v>216</v>
      </c>
      <c r="H151" s="205">
        <v>0.51900000000000002</v>
      </c>
      <c r="I151" s="206"/>
      <c r="J151" s="207">
        <f>ROUND(I151*H151,2)</f>
        <v>0</v>
      </c>
      <c r="K151" s="203" t="s">
        <v>129</v>
      </c>
      <c r="L151" s="40"/>
      <c r="M151" s="208" t="s">
        <v>1</v>
      </c>
      <c r="N151" s="209" t="s">
        <v>41</v>
      </c>
      <c r="O151" s="76"/>
      <c r="P151" s="210">
        <f>O151*H151</f>
        <v>0</v>
      </c>
      <c r="Q151" s="210">
        <v>0</v>
      </c>
      <c r="R151" s="210">
        <f>Q151*H151</f>
        <v>0</v>
      </c>
      <c r="S151" s="210">
        <v>0</v>
      </c>
      <c r="T151" s="210">
        <f>S151*H151</f>
        <v>0</v>
      </c>
      <c r="U151" s="211" t="s">
        <v>1</v>
      </c>
      <c r="AR151" s="14" t="s">
        <v>130</v>
      </c>
      <c r="AT151" s="14" t="s">
        <v>125</v>
      </c>
      <c r="AU151" s="14" t="s">
        <v>80</v>
      </c>
      <c r="AY151" s="14" t="s">
        <v>123</v>
      </c>
      <c r="BE151" s="212">
        <f>IF(N151="základní",J151,0)</f>
        <v>0</v>
      </c>
      <c r="BF151" s="212">
        <f>IF(N151="snížená",J151,0)</f>
        <v>0</v>
      </c>
      <c r="BG151" s="212">
        <f>IF(N151="zákl. přenesená",J151,0)</f>
        <v>0</v>
      </c>
      <c r="BH151" s="212">
        <f>IF(N151="sníž. přenesená",J151,0)</f>
        <v>0</v>
      </c>
      <c r="BI151" s="212">
        <f>IF(N151="nulová",J151,0)</f>
        <v>0</v>
      </c>
      <c r="BJ151" s="14" t="s">
        <v>78</v>
      </c>
      <c r="BK151" s="212">
        <f>ROUND(I151*H151,2)</f>
        <v>0</v>
      </c>
      <c r="BL151" s="14" t="s">
        <v>130</v>
      </c>
      <c r="BM151" s="14" t="s">
        <v>689</v>
      </c>
    </row>
    <row r="152" s="1" customFormat="1">
      <c r="B152" s="35"/>
      <c r="C152" s="36"/>
      <c r="D152" s="213" t="s">
        <v>132</v>
      </c>
      <c r="E152" s="36"/>
      <c r="F152" s="214" t="s">
        <v>588</v>
      </c>
      <c r="G152" s="36"/>
      <c r="H152" s="36"/>
      <c r="I152" s="128"/>
      <c r="J152" s="36"/>
      <c r="K152" s="36"/>
      <c r="L152" s="40"/>
      <c r="M152" s="248"/>
      <c r="N152" s="249"/>
      <c r="O152" s="249"/>
      <c r="P152" s="249"/>
      <c r="Q152" s="249"/>
      <c r="R152" s="249"/>
      <c r="S152" s="249"/>
      <c r="T152" s="249"/>
      <c r="U152" s="250"/>
      <c r="AT152" s="14" t="s">
        <v>132</v>
      </c>
      <c r="AU152" s="14" t="s">
        <v>80</v>
      </c>
    </row>
    <row r="153" s="1" customFormat="1" ht="6.96" customHeight="1">
      <c r="B153" s="54"/>
      <c r="C153" s="55"/>
      <c r="D153" s="55"/>
      <c r="E153" s="55"/>
      <c r="F153" s="55"/>
      <c r="G153" s="55"/>
      <c r="H153" s="55"/>
      <c r="I153" s="152"/>
      <c r="J153" s="55"/>
      <c r="K153" s="55"/>
      <c r="L153" s="40"/>
    </row>
  </sheetData>
  <sheetProtection sheet="1" autoFilter="0" formatColumns="0" formatRows="0" objects="1" scenarios="1" spinCount="100000" saltValue="QSVh5+w1hBPIWMkzb37EN433FjJGmNdc4oNGk/c+BOV5Q4R0TvTHTJxLjCMIbpiIy+MnglzMYfz5GzWjuTZFjg==" hashValue="r99MxdfST4Kkseullh2BUc3dSoYFw+ubJQLKFrB4UFdHQyjDfM8NwryMw8E1i/SCnHSFsOdx2dJAsuvr1+DyMA==" algorithmName="SHA-512" password="CC35"/>
  <autoFilter ref="C81:K152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21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4.17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4" t="s">
        <v>89</v>
      </c>
    </row>
    <row r="3" ht="6.96" customHeight="1">
      <c r="B3" s="122"/>
      <c r="C3" s="123"/>
      <c r="D3" s="123"/>
      <c r="E3" s="123"/>
      <c r="F3" s="123"/>
      <c r="G3" s="123"/>
      <c r="H3" s="123"/>
      <c r="I3" s="124"/>
      <c r="J3" s="123"/>
      <c r="K3" s="123"/>
      <c r="L3" s="17"/>
      <c r="AT3" s="14" t="s">
        <v>80</v>
      </c>
    </row>
    <row r="4" ht="24.96" customHeight="1">
      <c r="B4" s="17"/>
      <c r="D4" s="125" t="s">
        <v>90</v>
      </c>
      <c r="L4" s="17"/>
      <c r="M4" s="21" t="s">
        <v>10</v>
      </c>
      <c r="AT4" s="14" t="s">
        <v>4</v>
      </c>
    </row>
    <row r="5" ht="6.96" customHeight="1">
      <c r="B5" s="17"/>
      <c r="L5" s="17"/>
    </row>
    <row r="6" ht="12" customHeight="1">
      <c r="B6" s="17"/>
      <c r="D6" s="126" t="s">
        <v>16</v>
      </c>
      <c r="L6" s="17"/>
    </row>
    <row r="7" ht="16.5" customHeight="1">
      <c r="B7" s="17"/>
      <c r="E7" s="127" t="str">
        <f>'Rekapitulace stavby'!K6</f>
        <v>Obec Hostouň, oprava ulice Kladenská</v>
      </c>
      <c r="F7" s="126"/>
      <c r="G7" s="126"/>
      <c r="H7" s="126"/>
      <c r="L7" s="17"/>
    </row>
    <row r="8" s="1" customFormat="1" ht="12" customHeight="1">
      <c r="B8" s="40"/>
      <c r="D8" s="126" t="s">
        <v>91</v>
      </c>
      <c r="I8" s="128"/>
      <c r="L8" s="40"/>
    </row>
    <row r="9" s="1" customFormat="1" ht="36.96" customHeight="1">
      <c r="B9" s="40"/>
      <c r="E9" s="129" t="s">
        <v>690</v>
      </c>
      <c r="F9" s="1"/>
      <c r="G9" s="1"/>
      <c r="H9" s="1"/>
      <c r="I9" s="128"/>
      <c r="L9" s="40"/>
    </row>
    <row r="10" s="1" customFormat="1">
      <c r="B10" s="40"/>
      <c r="I10" s="128"/>
      <c r="L10" s="40"/>
    </row>
    <row r="11" s="1" customFormat="1" ht="12" customHeight="1">
      <c r="B11" s="40"/>
      <c r="D11" s="126" t="s">
        <v>18</v>
      </c>
      <c r="F11" s="14" t="s">
        <v>1</v>
      </c>
      <c r="I11" s="130" t="s">
        <v>19</v>
      </c>
      <c r="J11" s="14" t="s">
        <v>1</v>
      </c>
      <c r="L11" s="40"/>
    </row>
    <row r="12" s="1" customFormat="1" ht="12" customHeight="1">
      <c r="B12" s="40"/>
      <c r="D12" s="126" t="s">
        <v>20</v>
      </c>
      <c r="F12" s="14" t="s">
        <v>21</v>
      </c>
      <c r="I12" s="130" t="s">
        <v>22</v>
      </c>
      <c r="J12" s="131" t="str">
        <f>'Rekapitulace stavby'!AN8</f>
        <v>23. 1. 2019</v>
      </c>
      <c r="L12" s="40"/>
    </row>
    <row r="13" s="1" customFormat="1" ht="10.8" customHeight="1">
      <c r="B13" s="40"/>
      <c r="I13" s="128"/>
      <c r="L13" s="40"/>
    </row>
    <row r="14" s="1" customFormat="1" ht="12" customHeight="1">
      <c r="B14" s="40"/>
      <c r="D14" s="126" t="s">
        <v>24</v>
      </c>
      <c r="I14" s="130" t="s">
        <v>25</v>
      </c>
      <c r="J14" s="14" t="s">
        <v>1</v>
      </c>
      <c r="L14" s="40"/>
    </row>
    <row r="15" s="1" customFormat="1" ht="18" customHeight="1">
      <c r="B15" s="40"/>
      <c r="E15" s="14" t="s">
        <v>26</v>
      </c>
      <c r="I15" s="130" t="s">
        <v>27</v>
      </c>
      <c r="J15" s="14" t="s">
        <v>1</v>
      </c>
      <c r="L15" s="40"/>
    </row>
    <row r="16" s="1" customFormat="1" ht="6.96" customHeight="1">
      <c r="B16" s="40"/>
      <c r="I16" s="128"/>
      <c r="L16" s="40"/>
    </row>
    <row r="17" s="1" customFormat="1" ht="12" customHeight="1">
      <c r="B17" s="40"/>
      <c r="D17" s="126" t="s">
        <v>28</v>
      </c>
      <c r="I17" s="130" t="s">
        <v>25</v>
      </c>
      <c r="J17" s="30" t="str">
        <f>'Rekapitulace stavby'!AN13</f>
        <v>Vyplň údaj</v>
      </c>
      <c r="L17" s="40"/>
    </row>
    <row r="18" s="1" customFormat="1" ht="18" customHeight="1">
      <c r="B18" s="40"/>
      <c r="E18" s="30" t="str">
        <f>'Rekapitulace stavby'!E14</f>
        <v>Vyplň údaj</v>
      </c>
      <c r="F18" s="14"/>
      <c r="G18" s="14"/>
      <c r="H18" s="14"/>
      <c r="I18" s="130" t="s">
        <v>27</v>
      </c>
      <c r="J18" s="30" t="str">
        <f>'Rekapitulace stavby'!AN14</f>
        <v>Vyplň údaj</v>
      </c>
      <c r="L18" s="40"/>
    </row>
    <row r="19" s="1" customFormat="1" ht="6.96" customHeight="1">
      <c r="B19" s="40"/>
      <c r="I19" s="128"/>
      <c r="L19" s="40"/>
    </row>
    <row r="20" s="1" customFormat="1" ht="12" customHeight="1">
      <c r="B20" s="40"/>
      <c r="D20" s="126" t="s">
        <v>30</v>
      </c>
      <c r="I20" s="130" t="s">
        <v>25</v>
      </c>
      <c r="J20" s="14" t="s">
        <v>1</v>
      </c>
      <c r="L20" s="40"/>
    </row>
    <row r="21" s="1" customFormat="1" ht="18" customHeight="1">
      <c r="B21" s="40"/>
      <c r="E21" s="14" t="s">
        <v>31</v>
      </c>
      <c r="I21" s="130" t="s">
        <v>27</v>
      </c>
      <c r="J21" s="14" t="s">
        <v>1</v>
      </c>
      <c r="L21" s="40"/>
    </row>
    <row r="22" s="1" customFormat="1" ht="6.96" customHeight="1">
      <c r="B22" s="40"/>
      <c r="I22" s="128"/>
      <c r="L22" s="40"/>
    </row>
    <row r="23" s="1" customFormat="1" ht="12" customHeight="1">
      <c r="B23" s="40"/>
      <c r="D23" s="126" t="s">
        <v>33</v>
      </c>
      <c r="I23" s="130" t="s">
        <v>25</v>
      </c>
      <c r="J23" s="14" t="str">
        <f>IF('Rekapitulace stavby'!AN19="","",'Rekapitulace stavby'!AN19)</f>
        <v/>
      </c>
      <c r="L23" s="40"/>
    </row>
    <row r="24" s="1" customFormat="1" ht="18" customHeight="1">
      <c r="B24" s="40"/>
      <c r="E24" s="14" t="str">
        <f>IF('Rekapitulace stavby'!E20="","",'Rekapitulace stavby'!E20)</f>
        <v xml:space="preserve"> </v>
      </c>
      <c r="I24" s="130" t="s">
        <v>27</v>
      </c>
      <c r="J24" s="14" t="str">
        <f>IF('Rekapitulace stavby'!AN20="","",'Rekapitulace stavby'!AN20)</f>
        <v/>
      </c>
      <c r="L24" s="40"/>
    </row>
    <row r="25" s="1" customFormat="1" ht="6.96" customHeight="1">
      <c r="B25" s="40"/>
      <c r="I25" s="128"/>
      <c r="L25" s="40"/>
    </row>
    <row r="26" s="1" customFormat="1" ht="12" customHeight="1">
      <c r="B26" s="40"/>
      <c r="D26" s="126" t="s">
        <v>35</v>
      </c>
      <c r="I26" s="128"/>
      <c r="L26" s="40"/>
    </row>
    <row r="27" s="6" customFormat="1" ht="16.5" customHeight="1">
      <c r="B27" s="132"/>
      <c r="E27" s="133" t="s">
        <v>1</v>
      </c>
      <c r="F27" s="133"/>
      <c r="G27" s="133"/>
      <c r="H27" s="133"/>
      <c r="I27" s="134"/>
      <c r="L27" s="132"/>
    </row>
    <row r="28" s="1" customFormat="1" ht="6.96" customHeight="1">
      <c r="B28" s="40"/>
      <c r="I28" s="128"/>
      <c r="L28" s="40"/>
    </row>
    <row r="29" s="1" customFormat="1" ht="6.96" customHeight="1">
      <c r="B29" s="40"/>
      <c r="D29" s="68"/>
      <c r="E29" s="68"/>
      <c r="F29" s="68"/>
      <c r="G29" s="68"/>
      <c r="H29" s="68"/>
      <c r="I29" s="135"/>
      <c r="J29" s="68"/>
      <c r="K29" s="68"/>
      <c r="L29" s="40"/>
    </row>
    <row r="30" s="1" customFormat="1" ht="25.44" customHeight="1">
      <c r="B30" s="40"/>
      <c r="D30" s="136" t="s">
        <v>36</v>
      </c>
      <c r="I30" s="128"/>
      <c r="J30" s="137">
        <f>ROUND(J84, 2)</f>
        <v>0</v>
      </c>
      <c r="L30" s="40"/>
    </row>
    <row r="31" s="1" customFormat="1" ht="6.96" customHeight="1">
      <c r="B31" s="40"/>
      <c r="D31" s="68"/>
      <c r="E31" s="68"/>
      <c r="F31" s="68"/>
      <c r="G31" s="68"/>
      <c r="H31" s="68"/>
      <c r="I31" s="135"/>
      <c r="J31" s="68"/>
      <c r="K31" s="68"/>
      <c r="L31" s="40"/>
    </row>
    <row r="32" s="1" customFormat="1" ht="14.4" customHeight="1">
      <c r="B32" s="40"/>
      <c r="F32" s="138" t="s">
        <v>38</v>
      </c>
      <c r="I32" s="139" t="s">
        <v>37</v>
      </c>
      <c r="J32" s="138" t="s">
        <v>39</v>
      </c>
      <c r="L32" s="40"/>
    </row>
    <row r="33" s="1" customFormat="1" ht="14.4" customHeight="1">
      <c r="B33" s="40"/>
      <c r="D33" s="126" t="s">
        <v>40</v>
      </c>
      <c r="E33" s="126" t="s">
        <v>41</v>
      </c>
      <c r="F33" s="140">
        <f>ROUND((SUM(BE84:BE116)),  2)</f>
        <v>0</v>
      </c>
      <c r="I33" s="141">
        <v>0.20999999999999999</v>
      </c>
      <c r="J33" s="140">
        <f>ROUND(((SUM(BE84:BE116))*I33),  2)</f>
        <v>0</v>
      </c>
      <c r="L33" s="40"/>
    </row>
    <row r="34" s="1" customFormat="1" ht="14.4" customHeight="1">
      <c r="B34" s="40"/>
      <c r="E34" s="126" t="s">
        <v>42</v>
      </c>
      <c r="F34" s="140">
        <f>ROUND((SUM(BF84:BF116)),  2)</f>
        <v>0</v>
      </c>
      <c r="I34" s="141">
        <v>0.14999999999999999</v>
      </c>
      <c r="J34" s="140">
        <f>ROUND(((SUM(BF84:BF116))*I34),  2)</f>
        <v>0</v>
      </c>
      <c r="L34" s="40"/>
    </row>
    <row r="35" hidden="1" s="1" customFormat="1" ht="14.4" customHeight="1">
      <c r="B35" s="40"/>
      <c r="E35" s="126" t="s">
        <v>43</v>
      </c>
      <c r="F35" s="140">
        <f>ROUND((SUM(BG84:BG116)),  2)</f>
        <v>0</v>
      </c>
      <c r="I35" s="141">
        <v>0.20999999999999999</v>
      </c>
      <c r="J35" s="140">
        <f>0</f>
        <v>0</v>
      </c>
      <c r="L35" s="40"/>
    </row>
    <row r="36" hidden="1" s="1" customFormat="1" ht="14.4" customHeight="1">
      <c r="B36" s="40"/>
      <c r="E36" s="126" t="s">
        <v>44</v>
      </c>
      <c r="F36" s="140">
        <f>ROUND((SUM(BH84:BH116)),  2)</f>
        <v>0</v>
      </c>
      <c r="I36" s="141">
        <v>0.14999999999999999</v>
      </c>
      <c r="J36" s="140">
        <f>0</f>
        <v>0</v>
      </c>
      <c r="L36" s="40"/>
    </row>
    <row r="37" hidden="1" s="1" customFormat="1" ht="14.4" customHeight="1">
      <c r="B37" s="40"/>
      <c r="E37" s="126" t="s">
        <v>45</v>
      </c>
      <c r="F37" s="140">
        <f>ROUND((SUM(BI84:BI116)),  2)</f>
        <v>0</v>
      </c>
      <c r="I37" s="141">
        <v>0</v>
      </c>
      <c r="J37" s="140">
        <f>0</f>
        <v>0</v>
      </c>
      <c r="L37" s="40"/>
    </row>
    <row r="38" s="1" customFormat="1" ht="6.96" customHeight="1">
      <c r="B38" s="40"/>
      <c r="I38" s="128"/>
      <c r="L38" s="40"/>
    </row>
    <row r="39" s="1" customFormat="1" ht="25.44" customHeight="1">
      <c r="B39" s="40"/>
      <c r="C39" s="142"/>
      <c r="D39" s="143" t="s">
        <v>46</v>
      </c>
      <c r="E39" s="144"/>
      <c r="F39" s="144"/>
      <c r="G39" s="145" t="s">
        <v>47</v>
      </c>
      <c r="H39" s="146" t="s">
        <v>48</v>
      </c>
      <c r="I39" s="147"/>
      <c r="J39" s="148">
        <f>SUM(J30:J37)</f>
        <v>0</v>
      </c>
      <c r="K39" s="149"/>
      <c r="L39" s="40"/>
    </row>
    <row r="40" s="1" customFormat="1" ht="14.4" customHeight="1">
      <c r="B40" s="150"/>
      <c r="C40" s="151"/>
      <c r="D40" s="151"/>
      <c r="E40" s="151"/>
      <c r="F40" s="151"/>
      <c r="G40" s="151"/>
      <c r="H40" s="151"/>
      <c r="I40" s="152"/>
      <c r="J40" s="151"/>
      <c r="K40" s="151"/>
      <c r="L40" s="40"/>
    </row>
    <row r="44" s="1" customFormat="1" ht="6.96" customHeight="1">
      <c r="B44" s="153"/>
      <c r="C44" s="154"/>
      <c r="D44" s="154"/>
      <c r="E44" s="154"/>
      <c r="F44" s="154"/>
      <c r="G44" s="154"/>
      <c r="H44" s="154"/>
      <c r="I44" s="155"/>
      <c r="J44" s="154"/>
      <c r="K44" s="154"/>
      <c r="L44" s="40"/>
    </row>
    <row r="45" s="1" customFormat="1" ht="24.96" customHeight="1">
      <c r="B45" s="35"/>
      <c r="C45" s="20" t="s">
        <v>94</v>
      </c>
      <c r="D45" s="36"/>
      <c r="E45" s="36"/>
      <c r="F45" s="36"/>
      <c r="G45" s="36"/>
      <c r="H45" s="36"/>
      <c r="I45" s="128"/>
      <c r="J45" s="36"/>
      <c r="K45" s="36"/>
      <c r="L45" s="40"/>
    </row>
    <row r="46" s="1" customFormat="1" ht="6.96" customHeight="1">
      <c r="B46" s="35"/>
      <c r="C46" s="36"/>
      <c r="D46" s="36"/>
      <c r="E46" s="36"/>
      <c r="F46" s="36"/>
      <c r="G46" s="36"/>
      <c r="H46" s="36"/>
      <c r="I46" s="128"/>
      <c r="J46" s="36"/>
      <c r="K46" s="36"/>
      <c r="L46" s="40"/>
    </row>
    <row r="47" s="1" customFormat="1" ht="12" customHeight="1">
      <c r="B47" s="35"/>
      <c r="C47" s="29" t="s">
        <v>16</v>
      </c>
      <c r="D47" s="36"/>
      <c r="E47" s="36"/>
      <c r="F47" s="36"/>
      <c r="G47" s="36"/>
      <c r="H47" s="36"/>
      <c r="I47" s="128"/>
      <c r="J47" s="36"/>
      <c r="K47" s="36"/>
      <c r="L47" s="40"/>
    </row>
    <row r="48" s="1" customFormat="1" ht="16.5" customHeight="1">
      <c r="B48" s="35"/>
      <c r="C48" s="36"/>
      <c r="D48" s="36"/>
      <c r="E48" s="156" t="str">
        <f>E7</f>
        <v>Obec Hostouň, oprava ulice Kladenská</v>
      </c>
      <c r="F48" s="29"/>
      <c r="G48" s="29"/>
      <c r="H48" s="29"/>
      <c r="I48" s="128"/>
      <c r="J48" s="36"/>
      <c r="K48" s="36"/>
      <c r="L48" s="40"/>
    </row>
    <row r="49" s="1" customFormat="1" ht="12" customHeight="1">
      <c r="B49" s="35"/>
      <c r="C49" s="29" t="s">
        <v>91</v>
      </c>
      <c r="D49" s="36"/>
      <c r="E49" s="36"/>
      <c r="F49" s="36"/>
      <c r="G49" s="36"/>
      <c r="H49" s="36"/>
      <c r="I49" s="128"/>
      <c r="J49" s="36"/>
      <c r="K49" s="36"/>
      <c r="L49" s="40"/>
    </row>
    <row r="50" s="1" customFormat="1" ht="16.5" customHeight="1">
      <c r="B50" s="35"/>
      <c r="C50" s="36"/>
      <c r="D50" s="36"/>
      <c r="E50" s="61" t="str">
        <f>E9</f>
        <v>VON - Vedlejší a ostatní náklady</v>
      </c>
      <c r="F50" s="36"/>
      <c r="G50" s="36"/>
      <c r="H50" s="36"/>
      <c r="I50" s="128"/>
      <c r="J50" s="36"/>
      <c r="K50" s="36"/>
      <c r="L50" s="40"/>
    </row>
    <row r="51" s="1" customFormat="1" ht="6.96" customHeight="1">
      <c r="B51" s="35"/>
      <c r="C51" s="36"/>
      <c r="D51" s="36"/>
      <c r="E51" s="36"/>
      <c r="F51" s="36"/>
      <c r="G51" s="36"/>
      <c r="H51" s="36"/>
      <c r="I51" s="128"/>
      <c r="J51" s="36"/>
      <c r="K51" s="36"/>
      <c r="L51" s="40"/>
    </row>
    <row r="52" s="1" customFormat="1" ht="12" customHeight="1">
      <c r="B52" s="35"/>
      <c r="C52" s="29" t="s">
        <v>20</v>
      </c>
      <c r="D52" s="36"/>
      <c r="E52" s="36"/>
      <c r="F52" s="24" t="str">
        <f>F12</f>
        <v>k. ú. Hostouň u Prahy [645923]</v>
      </c>
      <c r="G52" s="36"/>
      <c r="H52" s="36"/>
      <c r="I52" s="130" t="s">
        <v>22</v>
      </c>
      <c r="J52" s="64" t="str">
        <f>IF(J12="","",J12)</f>
        <v>23. 1. 2019</v>
      </c>
      <c r="K52" s="36"/>
      <c r="L52" s="40"/>
    </row>
    <row r="53" s="1" customFormat="1" ht="6.96" customHeight="1">
      <c r="B53" s="35"/>
      <c r="C53" s="36"/>
      <c r="D53" s="36"/>
      <c r="E53" s="36"/>
      <c r="F53" s="36"/>
      <c r="G53" s="36"/>
      <c r="H53" s="36"/>
      <c r="I53" s="128"/>
      <c r="J53" s="36"/>
      <c r="K53" s="36"/>
      <c r="L53" s="40"/>
    </row>
    <row r="54" s="1" customFormat="1" ht="13.65" customHeight="1">
      <c r="B54" s="35"/>
      <c r="C54" s="29" t="s">
        <v>24</v>
      </c>
      <c r="D54" s="36"/>
      <c r="E54" s="36"/>
      <c r="F54" s="24" t="str">
        <f>E15</f>
        <v>Obec Hostouň u Prahy</v>
      </c>
      <c r="G54" s="36"/>
      <c r="H54" s="36"/>
      <c r="I54" s="130" t="s">
        <v>30</v>
      </c>
      <c r="J54" s="33" t="str">
        <f>E21</f>
        <v>Ing. Petr Peštál</v>
      </c>
      <c r="K54" s="36"/>
      <c r="L54" s="40"/>
    </row>
    <row r="55" s="1" customFormat="1" ht="13.65" customHeight="1">
      <c r="B55" s="35"/>
      <c r="C55" s="29" t="s">
        <v>28</v>
      </c>
      <c r="D55" s="36"/>
      <c r="E55" s="36"/>
      <c r="F55" s="24" t="str">
        <f>IF(E18="","",E18)</f>
        <v>Vyplň údaj</v>
      </c>
      <c r="G55" s="36"/>
      <c r="H55" s="36"/>
      <c r="I55" s="130" t="s">
        <v>33</v>
      </c>
      <c r="J55" s="33" t="str">
        <f>E24</f>
        <v xml:space="preserve"> </v>
      </c>
      <c r="K55" s="36"/>
      <c r="L55" s="40"/>
    </row>
    <row r="56" s="1" customFormat="1" ht="10.32" customHeight="1">
      <c r="B56" s="35"/>
      <c r="C56" s="36"/>
      <c r="D56" s="36"/>
      <c r="E56" s="36"/>
      <c r="F56" s="36"/>
      <c r="G56" s="36"/>
      <c r="H56" s="36"/>
      <c r="I56" s="128"/>
      <c r="J56" s="36"/>
      <c r="K56" s="36"/>
      <c r="L56" s="40"/>
    </row>
    <row r="57" s="1" customFormat="1" ht="29.28" customHeight="1">
      <c r="B57" s="35"/>
      <c r="C57" s="157" t="s">
        <v>95</v>
      </c>
      <c r="D57" s="158"/>
      <c r="E57" s="158"/>
      <c r="F57" s="158"/>
      <c r="G57" s="158"/>
      <c r="H57" s="158"/>
      <c r="I57" s="159"/>
      <c r="J57" s="160" t="s">
        <v>96</v>
      </c>
      <c r="K57" s="158"/>
      <c r="L57" s="40"/>
    </row>
    <row r="58" s="1" customFormat="1" ht="10.32" customHeight="1">
      <c r="B58" s="35"/>
      <c r="C58" s="36"/>
      <c r="D58" s="36"/>
      <c r="E58" s="36"/>
      <c r="F58" s="36"/>
      <c r="G58" s="36"/>
      <c r="H58" s="36"/>
      <c r="I58" s="128"/>
      <c r="J58" s="36"/>
      <c r="K58" s="36"/>
      <c r="L58" s="40"/>
    </row>
    <row r="59" s="1" customFormat="1" ht="22.8" customHeight="1">
      <c r="B59" s="35"/>
      <c r="C59" s="161" t="s">
        <v>97</v>
      </c>
      <c r="D59" s="36"/>
      <c r="E59" s="36"/>
      <c r="F59" s="36"/>
      <c r="G59" s="36"/>
      <c r="H59" s="36"/>
      <c r="I59" s="128"/>
      <c r="J59" s="95">
        <f>J84</f>
        <v>0</v>
      </c>
      <c r="K59" s="36"/>
      <c r="L59" s="40"/>
      <c r="AU59" s="14" t="s">
        <v>98</v>
      </c>
    </row>
    <row r="60" s="7" customFormat="1" ht="24.96" customHeight="1">
      <c r="B60" s="162"/>
      <c r="C60" s="163"/>
      <c r="D60" s="164" t="s">
        <v>493</v>
      </c>
      <c r="E60" s="165"/>
      <c r="F60" s="165"/>
      <c r="G60" s="165"/>
      <c r="H60" s="165"/>
      <c r="I60" s="166"/>
      <c r="J60" s="167">
        <f>J85</f>
        <v>0</v>
      </c>
      <c r="K60" s="163"/>
      <c r="L60" s="168"/>
    </row>
    <row r="61" s="8" customFormat="1" ht="19.92" customHeight="1">
      <c r="B61" s="169"/>
      <c r="C61" s="170"/>
      <c r="D61" s="171" t="s">
        <v>691</v>
      </c>
      <c r="E61" s="172"/>
      <c r="F61" s="172"/>
      <c r="G61" s="172"/>
      <c r="H61" s="172"/>
      <c r="I61" s="173"/>
      <c r="J61" s="174">
        <f>J86</f>
        <v>0</v>
      </c>
      <c r="K61" s="170"/>
      <c r="L61" s="175"/>
    </row>
    <row r="62" s="8" customFormat="1" ht="19.92" customHeight="1">
      <c r="B62" s="169"/>
      <c r="C62" s="170"/>
      <c r="D62" s="171" t="s">
        <v>692</v>
      </c>
      <c r="E62" s="172"/>
      <c r="F62" s="172"/>
      <c r="G62" s="172"/>
      <c r="H62" s="172"/>
      <c r="I62" s="173"/>
      <c r="J62" s="174">
        <f>J99</f>
        <v>0</v>
      </c>
      <c r="K62" s="170"/>
      <c r="L62" s="175"/>
    </row>
    <row r="63" s="8" customFormat="1" ht="19.92" customHeight="1">
      <c r="B63" s="169"/>
      <c r="C63" s="170"/>
      <c r="D63" s="171" t="s">
        <v>495</v>
      </c>
      <c r="E63" s="172"/>
      <c r="F63" s="172"/>
      <c r="G63" s="172"/>
      <c r="H63" s="172"/>
      <c r="I63" s="173"/>
      <c r="J63" s="174">
        <f>J109</f>
        <v>0</v>
      </c>
      <c r="K63" s="170"/>
      <c r="L63" s="175"/>
    </row>
    <row r="64" s="8" customFormat="1" ht="19.92" customHeight="1">
      <c r="B64" s="169"/>
      <c r="C64" s="170"/>
      <c r="D64" s="171" t="s">
        <v>693</v>
      </c>
      <c r="E64" s="172"/>
      <c r="F64" s="172"/>
      <c r="G64" s="172"/>
      <c r="H64" s="172"/>
      <c r="I64" s="173"/>
      <c r="J64" s="174">
        <f>J113</f>
        <v>0</v>
      </c>
      <c r="K64" s="170"/>
      <c r="L64" s="175"/>
    </row>
    <row r="65" s="1" customFormat="1" ht="21.84" customHeight="1">
      <c r="B65" s="35"/>
      <c r="C65" s="36"/>
      <c r="D65" s="36"/>
      <c r="E65" s="36"/>
      <c r="F65" s="36"/>
      <c r="G65" s="36"/>
      <c r="H65" s="36"/>
      <c r="I65" s="128"/>
      <c r="J65" s="36"/>
      <c r="K65" s="36"/>
      <c r="L65" s="40"/>
    </row>
    <row r="66" s="1" customFormat="1" ht="6.96" customHeight="1">
      <c r="B66" s="54"/>
      <c r="C66" s="55"/>
      <c r="D66" s="55"/>
      <c r="E66" s="55"/>
      <c r="F66" s="55"/>
      <c r="G66" s="55"/>
      <c r="H66" s="55"/>
      <c r="I66" s="152"/>
      <c r="J66" s="55"/>
      <c r="K66" s="55"/>
      <c r="L66" s="40"/>
    </row>
    <row r="70" s="1" customFormat="1" ht="6.96" customHeight="1">
      <c r="B70" s="56"/>
      <c r="C70" s="57"/>
      <c r="D70" s="57"/>
      <c r="E70" s="57"/>
      <c r="F70" s="57"/>
      <c r="G70" s="57"/>
      <c r="H70" s="57"/>
      <c r="I70" s="155"/>
      <c r="J70" s="57"/>
      <c r="K70" s="57"/>
      <c r="L70" s="40"/>
    </row>
    <row r="71" s="1" customFormat="1" ht="24.96" customHeight="1">
      <c r="B71" s="35"/>
      <c r="C71" s="20" t="s">
        <v>107</v>
      </c>
      <c r="D71" s="36"/>
      <c r="E71" s="36"/>
      <c r="F71" s="36"/>
      <c r="G71" s="36"/>
      <c r="H71" s="36"/>
      <c r="I71" s="128"/>
      <c r="J71" s="36"/>
      <c r="K71" s="36"/>
      <c r="L71" s="40"/>
    </row>
    <row r="72" s="1" customFormat="1" ht="6.96" customHeight="1">
      <c r="B72" s="35"/>
      <c r="C72" s="36"/>
      <c r="D72" s="36"/>
      <c r="E72" s="36"/>
      <c r="F72" s="36"/>
      <c r="G72" s="36"/>
      <c r="H72" s="36"/>
      <c r="I72" s="128"/>
      <c r="J72" s="36"/>
      <c r="K72" s="36"/>
      <c r="L72" s="40"/>
    </row>
    <row r="73" s="1" customFormat="1" ht="12" customHeight="1">
      <c r="B73" s="35"/>
      <c r="C73" s="29" t="s">
        <v>16</v>
      </c>
      <c r="D73" s="36"/>
      <c r="E73" s="36"/>
      <c r="F73" s="36"/>
      <c r="G73" s="36"/>
      <c r="H73" s="36"/>
      <c r="I73" s="128"/>
      <c r="J73" s="36"/>
      <c r="K73" s="36"/>
      <c r="L73" s="40"/>
    </row>
    <row r="74" s="1" customFormat="1" ht="16.5" customHeight="1">
      <c r="B74" s="35"/>
      <c r="C74" s="36"/>
      <c r="D74" s="36"/>
      <c r="E74" s="156" t="str">
        <f>E7</f>
        <v>Obec Hostouň, oprava ulice Kladenská</v>
      </c>
      <c r="F74" s="29"/>
      <c r="G74" s="29"/>
      <c r="H74" s="29"/>
      <c r="I74" s="128"/>
      <c r="J74" s="36"/>
      <c r="K74" s="36"/>
      <c r="L74" s="40"/>
    </row>
    <row r="75" s="1" customFormat="1" ht="12" customHeight="1">
      <c r="B75" s="35"/>
      <c r="C75" s="29" t="s">
        <v>91</v>
      </c>
      <c r="D75" s="36"/>
      <c r="E75" s="36"/>
      <c r="F75" s="36"/>
      <c r="G75" s="36"/>
      <c r="H75" s="36"/>
      <c r="I75" s="128"/>
      <c r="J75" s="36"/>
      <c r="K75" s="36"/>
      <c r="L75" s="40"/>
    </row>
    <row r="76" s="1" customFormat="1" ht="16.5" customHeight="1">
      <c r="B76" s="35"/>
      <c r="C76" s="36"/>
      <c r="D76" s="36"/>
      <c r="E76" s="61" t="str">
        <f>E9</f>
        <v>VON - Vedlejší a ostatní náklady</v>
      </c>
      <c r="F76" s="36"/>
      <c r="G76" s="36"/>
      <c r="H76" s="36"/>
      <c r="I76" s="128"/>
      <c r="J76" s="36"/>
      <c r="K76" s="36"/>
      <c r="L76" s="40"/>
    </row>
    <row r="77" s="1" customFormat="1" ht="6.96" customHeight="1">
      <c r="B77" s="35"/>
      <c r="C77" s="36"/>
      <c r="D77" s="36"/>
      <c r="E77" s="36"/>
      <c r="F77" s="36"/>
      <c r="G77" s="36"/>
      <c r="H77" s="36"/>
      <c r="I77" s="128"/>
      <c r="J77" s="36"/>
      <c r="K77" s="36"/>
      <c r="L77" s="40"/>
    </row>
    <row r="78" s="1" customFormat="1" ht="12" customHeight="1">
      <c r="B78" s="35"/>
      <c r="C78" s="29" t="s">
        <v>20</v>
      </c>
      <c r="D78" s="36"/>
      <c r="E78" s="36"/>
      <c r="F78" s="24" t="str">
        <f>F12</f>
        <v>k. ú. Hostouň u Prahy [645923]</v>
      </c>
      <c r="G78" s="36"/>
      <c r="H78" s="36"/>
      <c r="I78" s="130" t="s">
        <v>22</v>
      </c>
      <c r="J78" s="64" t="str">
        <f>IF(J12="","",J12)</f>
        <v>23. 1. 2019</v>
      </c>
      <c r="K78" s="36"/>
      <c r="L78" s="40"/>
    </row>
    <row r="79" s="1" customFormat="1" ht="6.96" customHeight="1">
      <c r="B79" s="35"/>
      <c r="C79" s="36"/>
      <c r="D79" s="36"/>
      <c r="E79" s="36"/>
      <c r="F79" s="36"/>
      <c r="G79" s="36"/>
      <c r="H79" s="36"/>
      <c r="I79" s="128"/>
      <c r="J79" s="36"/>
      <c r="K79" s="36"/>
      <c r="L79" s="40"/>
    </row>
    <row r="80" s="1" customFormat="1" ht="13.65" customHeight="1">
      <c r="B80" s="35"/>
      <c r="C80" s="29" t="s">
        <v>24</v>
      </c>
      <c r="D80" s="36"/>
      <c r="E80" s="36"/>
      <c r="F80" s="24" t="str">
        <f>E15</f>
        <v>Obec Hostouň u Prahy</v>
      </c>
      <c r="G80" s="36"/>
      <c r="H80" s="36"/>
      <c r="I80" s="130" t="s">
        <v>30</v>
      </c>
      <c r="J80" s="33" t="str">
        <f>E21</f>
        <v>Ing. Petr Peštál</v>
      </c>
      <c r="K80" s="36"/>
      <c r="L80" s="40"/>
    </row>
    <row r="81" s="1" customFormat="1" ht="13.65" customHeight="1">
      <c r="B81" s="35"/>
      <c r="C81" s="29" t="s">
        <v>28</v>
      </c>
      <c r="D81" s="36"/>
      <c r="E81" s="36"/>
      <c r="F81" s="24" t="str">
        <f>IF(E18="","",E18)</f>
        <v>Vyplň údaj</v>
      </c>
      <c r="G81" s="36"/>
      <c r="H81" s="36"/>
      <c r="I81" s="130" t="s">
        <v>33</v>
      </c>
      <c r="J81" s="33" t="str">
        <f>E24</f>
        <v xml:space="preserve"> </v>
      </c>
      <c r="K81" s="36"/>
      <c r="L81" s="40"/>
    </row>
    <row r="82" s="1" customFormat="1" ht="10.32" customHeight="1">
      <c r="B82" s="35"/>
      <c r="C82" s="36"/>
      <c r="D82" s="36"/>
      <c r="E82" s="36"/>
      <c r="F82" s="36"/>
      <c r="G82" s="36"/>
      <c r="H82" s="36"/>
      <c r="I82" s="128"/>
      <c r="J82" s="36"/>
      <c r="K82" s="36"/>
      <c r="L82" s="40"/>
    </row>
    <row r="83" s="9" customFormat="1" ht="29.28" customHeight="1">
      <c r="B83" s="176"/>
      <c r="C83" s="177" t="s">
        <v>108</v>
      </c>
      <c r="D83" s="178" t="s">
        <v>55</v>
      </c>
      <c r="E83" s="178" t="s">
        <v>51</v>
      </c>
      <c r="F83" s="178" t="s">
        <v>52</v>
      </c>
      <c r="G83" s="178" t="s">
        <v>109</v>
      </c>
      <c r="H83" s="178" t="s">
        <v>110</v>
      </c>
      <c r="I83" s="179" t="s">
        <v>111</v>
      </c>
      <c r="J83" s="178" t="s">
        <v>96</v>
      </c>
      <c r="K83" s="180" t="s">
        <v>112</v>
      </c>
      <c r="L83" s="181"/>
      <c r="M83" s="85" t="s">
        <v>1</v>
      </c>
      <c r="N83" s="86" t="s">
        <v>40</v>
      </c>
      <c r="O83" s="86" t="s">
        <v>113</v>
      </c>
      <c r="P83" s="86" t="s">
        <v>114</v>
      </c>
      <c r="Q83" s="86" t="s">
        <v>115</v>
      </c>
      <c r="R83" s="86" t="s">
        <v>116</v>
      </c>
      <c r="S83" s="86" t="s">
        <v>117</v>
      </c>
      <c r="T83" s="86" t="s">
        <v>118</v>
      </c>
      <c r="U83" s="87" t="s">
        <v>119</v>
      </c>
    </row>
    <row r="84" s="1" customFormat="1" ht="22.8" customHeight="1">
      <c r="B84" s="35"/>
      <c r="C84" s="92" t="s">
        <v>120</v>
      </c>
      <c r="D84" s="36"/>
      <c r="E84" s="36"/>
      <c r="F84" s="36"/>
      <c r="G84" s="36"/>
      <c r="H84" s="36"/>
      <c r="I84" s="128"/>
      <c r="J84" s="182">
        <f>BK84</f>
        <v>0</v>
      </c>
      <c r="K84" s="36"/>
      <c r="L84" s="40"/>
      <c r="M84" s="88"/>
      <c r="N84" s="89"/>
      <c r="O84" s="89"/>
      <c r="P84" s="183">
        <f>P85</f>
        <v>0</v>
      </c>
      <c r="Q84" s="89"/>
      <c r="R84" s="183">
        <f>R85</f>
        <v>0</v>
      </c>
      <c r="S84" s="89"/>
      <c r="T84" s="183">
        <f>T85</f>
        <v>0</v>
      </c>
      <c r="U84" s="90"/>
      <c r="AT84" s="14" t="s">
        <v>69</v>
      </c>
      <c r="AU84" s="14" t="s">
        <v>98</v>
      </c>
      <c r="BK84" s="184">
        <f>BK85</f>
        <v>0</v>
      </c>
    </row>
    <row r="85" s="10" customFormat="1" ht="25.92" customHeight="1">
      <c r="B85" s="185"/>
      <c r="C85" s="186"/>
      <c r="D85" s="187" t="s">
        <v>69</v>
      </c>
      <c r="E85" s="188" t="s">
        <v>589</v>
      </c>
      <c r="F85" s="188" t="s">
        <v>590</v>
      </c>
      <c r="G85" s="186"/>
      <c r="H85" s="186"/>
      <c r="I85" s="189"/>
      <c r="J85" s="190">
        <f>BK85</f>
        <v>0</v>
      </c>
      <c r="K85" s="186"/>
      <c r="L85" s="191"/>
      <c r="M85" s="192"/>
      <c r="N85" s="193"/>
      <c r="O85" s="193"/>
      <c r="P85" s="194">
        <f>P86+P99+P109+P113</f>
        <v>0</v>
      </c>
      <c r="Q85" s="193"/>
      <c r="R85" s="194">
        <f>R86+R99+R109+R113</f>
        <v>0</v>
      </c>
      <c r="S85" s="193"/>
      <c r="T85" s="194">
        <f>T86+T99+T109+T113</f>
        <v>0</v>
      </c>
      <c r="U85" s="195"/>
      <c r="AR85" s="196" t="s">
        <v>152</v>
      </c>
      <c r="AT85" s="197" t="s">
        <v>69</v>
      </c>
      <c r="AU85" s="197" t="s">
        <v>70</v>
      </c>
      <c r="AY85" s="196" t="s">
        <v>123</v>
      </c>
      <c r="BK85" s="198">
        <f>BK86+BK99+BK109+BK113</f>
        <v>0</v>
      </c>
    </row>
    <row r="86" s="10" customFormat="1" ht="22.8" customHeight="1">
      <c r="B86" s="185"/>
      <c r="C86" s="186"/>
      <c r="D86" s="187" t="s">
        <v>69</v>
      </c>
      <c r="E86" s="199" t="s">
        <v>694</v>
      </c>
      <c r="F86" s="199" t="s">
        <v>695</v>
      </c>
      <c r="G86" s="186"/>
      <c r="H86" s="186"/>
      <c r="I86" s="189"/>
      <c r="J86" s="200">
        <f>BK86</f>
        <v>0</v>
      </c>
      <c r="K86" s="186"/>
      <c r="L86" s="191"/>
      <c r="M86" s="192"/>
      <c r="N86" s="193"/>
      <c r="O86" s="193"/>
      <c r="P86" s="194">
        <f>SUM(P87:P98)</f>
        <v>0</v>
      </c>
      <c r="Q86" s="193"/>
      <c r="R86" s="194">
        <f>SUM(R87:R98)</f>
        <v>0</v>
      </c>
      <c r="S86" s="193"/>
      <c r="T86" s="194">
        <f>SUM(T87:T98)</f>
        <v>0</v>
      </c>
      <c r="U86" s="195"/>
      <c r="AR86" s="196" t="s">
        <v>152</v>
      </c>
      <c r="AT86" s="197" t="s">
        <v>69</v>
      </c>
      <c r="AU86" s="197" t="s">
        <v>78</v>
      </c>
      <c r="AY86" s="196" t="s">
        <v>123</v>
      </c>
      <c r="BK86" s="198">
        <f>SUM(BK87:BK98)</f>
        <v>0</v>
      </c>
    </row>
    <row r="87" s="1" customFormat="1" ht="16.5" customHeight="1">
      <c r="B87" s="35"/>
      <c r="C87" s="201" t="s">
        <v>78</v>
      </c>
      <c r="D87" s="201" t="s">
        <v>125</v>
      </c>
      <c r="E87" s="202" t="s">
        <v>696</v>
      </c>
      <c r="F87" s="203" t="s">
        <v>697</v>
      </c>
      <c r="G87" s="204" t="s">
        <v>602</v>
      </c>
      <c r="H87" s="205">
        <v>1</v>
      </c>
      <c r="I87" s="206"/>
      <c r="J87" s="207">
        <f>ROUND(I87*H87,2)</f>
        <v>0</v>
      </c>
      <c r="K87" s="203" t="s">
        <v>129</v>
      </c>
      <c r="L87" s="40"/>
      <c r="M87" s="208" t="s">
        <v>1</v>
      </c>
      <c r="N87" s="209" t="s">
        <v>41</v>
      </c>
      <c r="O87" s="76"/>
      <c r="P87" s="210">
        <f>O87*H87</f>
        <v>0</v>
      </c>
      <c r="Q87" s="210">
        <v>0</v>
      </c>
      <c r="R87" s="210">
        <f>Q87*H87</f>
        <v>0</v>
      </c>
      <c r="S87" s="210">
        <v>0</v>
      </c>
      <c r="T87" s="210">
        <f>S87*H87</f>
        <v>0</v>
      </c>
      <c r="U87" s="211" t="s">
        <v>1</v>
      </c>
      <c r="AR87" s="14" t="s">
        <v>595</v>
      </c>
      <c r="AT87" s="14" t="s">
        <v>125</v>
      </c>
      <c r="AU87" s="14" t="s">
        <v>80</v>
      </c>
      <c r="AY87" s="14" t="s">
        <v>123</v>
      </c>
      <c r="BE87" s="212">
        <f>IF(N87="základní",J87,0)</f>
        <v>0</v>
      </c>
      <c r="BF87" s="212">
        <f>IF(N87="snížená",J87,0)</f>
        <v>0</v>
      </c>
      <c r="BG87" s="212">
        <f>IF(N87="zákl. přenesená",J87,0)</f>
        <v>0</v>
      </c>
      <c r="BH87" s="212">
        <f>IF(N87="sníž. přenesená",J87,0)</f>
        <v>0</v>
      </c>
      <c r="BI87" s="212">
        <f>IF(N87="nulová",J87,0)</f>
        <v>0</v>
      </c>
      <c r="BJ87" s="14" t="s">
        <v>78</v>
      </c>
      <c r="BK87" s="212">
        <f>ROUND(I87*H87,2)</f>
        <v>0</v>
      </c>
      <c r="BL87" s="14" t="s">
        <v>595</v>
      </c>
      <c r="BM87" s="14" t="s">
        <v>698</v>
      </c>
    </row>
    <row r="88" s="1" customFormat="1">
      <c r="B88" s="35"/>
      <c r="C88" s="36"/>
      <c r="D88" s="213" t="s">
        <v>132</v>
      </c>
      <c r="E88" s="36"/>
      <c r="F88" s="214" t="s">
        <v>697</v>
      </c>
      <c r="G88" s="36"/>
      <c r="H88" s="36"/>
      <c r="I88" s="128"/>
      <c r="J88" s="36"/>
      <c r="K88" s="36"/>
      <c r="L88" s="40"/>
      <c r="M88" s="215"/>
      <c r="N88" s="76"/>
      <c r="O88" s="76"/>
      <c r="P88" s="76"/>
      <c r="Q88" s="76"/>
      <c r="R88" s="76"/>
      <c r="S88" s="76"/>
      <c r="T88" s="76"/>
      <c r="U88" s="77"/>
      <c r="AT88" s="14" t="s">
        <v>132</v>
      </c>
      <c r="AU88" s="14" t="s">
        <v>80</v>
      </c>
    </row>
    <row r="89" s="11" customFormat="1">
      <c r="B89" s="216"/>
      <c r="C89" s="217"/>
      <c r="D89" s="213" t="s">
        <v>134</v>
      </c>
      <c r="E89" s="218" t="s">
        <v>1</v>
      </c>
      <c r="F89" s="219" t="s">
        <v>699</v>
      </c>
      <c r="G89" s="217"/>
      <c r="H89" s="220">
        <v>1</v>
      </c>
      <c r="I89" s="221"/>
      <c r="J89" s="217"/>
      <c r="K89" s="217"/>
      <c r="L89" s="222"/>
      <c r="M89" s="223"/>
      <c r="N89" s="224"/>
      <c r="O89" s="224"/>
      <c r="P89" s="224"/>
      <c r="Q89" s="224"/>
      <c r="R89" s="224"/>
      <c r="S89" s="224"/>
      <c r="T89" s="224"/>
      <c r="U89" s="225"/>
      <c r="AT89" s="226" t="s">
        <v>134</v>
      </c>
      <c r="AU89" s="226" t="s">
        <v>80</v>
      </c>
      <c r="AV89" s="11" t="s">
        <v>80</v>
      </c>
      <c r="AW89" s="11" t="s">
        <v>32</v>
      </c>
      <c r="AX89" s="11" t="s">
        <v>70</v>
      </c>
      <c r="AY89" s="226" t="s">
        <v>123</v>
      </c>
    </row>
    <row r="90" s="1" customFormat="1" ht="16.5" customHeight="1">
      <c r="B90" s="35"/>
      <c r="C90" s="201" t="s">
        <v>80</v>
      </c>
      <c r="D90" s="201" t="s">
        <v>125</v>
      </c>
      <c r="E90" s="202" t="s">
        <v>700</v>
      </c>
      <c r="F90" s="203" t="s">
        <v>701</v>
      </c>
      <c r="G90" s="204" t="s">
        <v>602</v>
      </c>
      <c r="H90" s="205">
        <v>1</v>
      </c>
      <c r="I90" s="206"/>
      <c r="J90" s="207">
        <f>ROUND(I90*H90,2)</f>
        <v>0</v>
      </c>
      <c r="K90" s="203" t="s">
        <v>129</v>
      </c>
      <c r="L90" s="40"/>
      <c r="M90" s="208" t="s">
        <v>1</v>
      </c>
      <c r="N90" s="209" t="s">
        <v>41</v>
      </c>
      <c r="O90" s="76"/>
      <c r="P90" s="210">
        <f>O90*H90</f>
        <v>0</v>
      </c>
      <c r="Q90" s="210">
        <v>0</v>
      </c>
      <c r="R90" s="210">
        <f>Q90*H90</f>
        <v>0</v>
      </c>
      <c r="S90" s="210">
        <v>0</v>
      </c>
      <c r="T90" s="210">
        <f>S90*H90</f>
        <v>0</v>
      </c>
      <c r="U90" s="211" t="s">
        <v>1</v>
      </c>
      <c r="AR90" s="14" t="s">
        <v>595</v>
      </c>
      <c r="AT90" s="14" t="s">
        <v>125</v>
      </c>
      <c r="AU90" s="14" t="s">
        <v>80</v>
      </c>
      <c r="AY90" s="14" t="s">
        <v>123</v>
      </c>
      <c r="BE90" s="212">
        <f>IF(N90="základní",J90,0)</f>
        <v>0</v>
      </c>
      <c r="BF90" s="212">
        <f>IF(N90="snížená",J90,0)</f>
        <v>0</v>
      </c>
      <c r="BG90" s="212">
        <f>IF(N90="zákl. přenesená",J90,0)</f>
        <v>0</v>
      </c>
      <c r="BH90" s="212">
        <f>IF(N90="sníž. přenesená",J90,0)</f>
        <v>0</v>
      </c>
      <c r="BI90" s="212">
        <f>IF(N90="nulová",J90,0)</f>
        <v>0</v>
      </c>
      <c r="BJ90" s="14" t="s">
        <v>78</v>
      </c>
      <c r="BK90" s="212">
        <f>ROUND(I90*H90,2)</f>
        <v>0</v>
      </c>
      <c r="BL90" s="14" t="s">
        <v>595</v>
      </c>
      <c r="BM90" s="14" t="s">
        <v>702</v>
      </c>
    </row>
    <row r="91" s="1" customFormat="1">
      <c r="B91" s="35"/>
      <c r="C91" s="36"/>
      <c r="D91" s="213" t="s">
        <v>132</v>
      </c>
      <c r="E91" s="36"/>
      <c r="F91" s="214" t="s">
        <v>701</v>
      </c>
      <c r="G91" s="36"/>
      <c r="H91" s="36"/>
      <c r="I91" s="128"/>
      <c r="J91" s="36"/>
      <c r="K91" s="36"/>
      <c r="L91" s="40"/>
      <c r="M91" s="215"/>
      <c r="N91" s="76"/>
      <c r="O91" s="76"/>
      <c r="P91" s="76"/>
      <c r="Q91" s="76"/>
      <c r="R91" s="76"/>
      <c r="S91" s="76"/>
      <c r="T91" s="76"/>
      <c r="U91" s="77"/>
      <c r="AT91" s="14" t="s">
        <v>132</v>
      </c>
      <c r="AU91" s="14" t="s">
        <v>80</v>
      </c>
    </row>
    <row r="92" s="1" customFormat="1">
      <c r="B92" s="35"/>
      <c r="C92" s="36"/>
      <c r="D92" s="213" t="s">
        <v>178</v>
      </c>
      <c r="E92" s="36"/>
      <c r="F92" s="227" t="s">
        <v>703</v>
      </c>
      <c r="G92" s="36"/>
      <c r="H92" s="36"/>
      <c r="I92" s="128"/>
      <c r="J92" s="36"/>
      <c r="K92" s="36"/>
      <c r="L92" s="40"/>
      <c r="M92" s="215"/>
      <c r="N92" s="76"/>
      <c r="O92" s="76"/>
      <c r="P92" s="76"/>
      <c r="Q92" s="76"/>
      <c r="R92" s="76"/>
      <c r="S92" s="76"/>
      <c r="T92" s="76"/>
      <c r="U92" s="77"/>
      <c r="AT92" s="14" t="s">
        <v>178</v>
      </c>
      <c r="AU92" s="14" t="s">
        <v>80</v>
      </c>
    </row>
    <row r="93" s="11" customFormat="1">
      <c r="B93" s="216"/>
      <c r="C93" s="217"/>
      <c r="D93" s="213" t="s">
        <v>134</v>
      </c>
      <c r="E93" s="218" t="s">
        <v>1</v>
      </c>
      <c r="F93" s="219" t="s">
        <v>704</v>
      </c>
      <c r="G93" s="217"/>
      <c r="H93" s="220">
        <v>1</v>
      </c>
      <c r="I93" s="221"/>
      <c r="J93" s="217"/>
      <c r="K93" s="217"/>
      <c r="L93" s="222"/>
      <c r="M93" s="223"/>
      <c r="N93" s="224"/>
      <c r="O93" s="224"/>
      <c r="P93" s="224"/>
      <c r="Q93" s="224"/>
      <c r="R93" s="224"/>
      <c r="S93" s="224"/>
      <c r="T93" s="224"/>
      <c r="U93" s="225"/>
      <c r="AT93" s="226" t="s">
        <v>134</v>
      </c>
      <c r="AU93" s="226" t="s">
        <v>80</v>
      </c>
      <c r="AV93" s="11" t="s">
        <v>80</v>
      </c>
      <c r="AW93" s="11" t="s">
        <v>32</v>
      </c>
      <c r="AX93" s="11" t="s">
        <v>70</v>
      </c>
      <c r="AY93" s="226" t="s">
        <v>123</v>
      </c>
    </row>
    <row r="94" s="1" customFormat="1" ht="16.5" customHeight="1">
      <c r="B94" s="35"/>
      <c r="C94" s="201" t="s">
        <v>141</v>
      </c>
      <c r="D94" s="201" t="s">
        <v>125</v>
      </c>
      <c r="E94" s="202" t="s">
        <v>705</v>
      </c>
      <c r="F94" s="203" t="s">
        <v>706</v>
      </c>
      <c r="G94" s="204" t="s">
        <v>602</v>
      </c>
      <c r="H94" s="205">
        <v>1</v>
      </c>
      <c r="I94" s="206"/>
      <c r="J94" s="207">
        <f>ROUND(I94*H94,2)</f>
        <v>0</v>
      </c>
      <c r="K94" s="203" t="s">
        <v>129</v>
      </c>
      <c r="L94" s="40"/>
      <c r="M94" s="208" t="s">
        <v>1</v>
      </c>
      <c r="N94" s="209" t="s">
        <v>41</v>
      </c>
      <c r="O94" s="76"/>
      <c r="P94" s="210">
        <f>O94*H94</f>
        <v>0</v>
      </c>
      <c r="Q94" s="210">
        <v>0</v>
      </c>
      <c r="R94" s="210">
        <f>Q94*H94</f>
        <v>0</v>
      </c>
      <c r="S94" s="210">
        <v>0</v>
      </c>
      <c r="T94" s="210">
        <f>S94*H94</f>
        <v>0</v>
      </c>
      <c r="U94" s="211" t="s">
        <v>1</v>
      </c>
      <c r="AR94" s="14" t="s">
        <v>595</v>
      </c>
      <c r="AT94" s="14" t="s">
        <v>125</v>
      </c>
      <c r="AU94" s="14" t="s">
        <v>80</v>
      </c>
      <c r="AY94" s="14" t="s">
        <v>123</v>
      </c>
      <c r="BE94" s="212">
        <f>IF(N94="základní",J94,0)</f>
        <v>0</v>
      </c>
      <c r="BF94" s="212">
        <f>IF(N94="snížená",J94,0)</f>
        <v>0</v>
      </c>
      <c r="BG94" s="212">
        <f>IF(N94="zákl. přenesená",J94,0)</f>
        <v>0</v>
      </c>
      <c r="BH94" s="212">
        <f>IF(N94="sníž. přenesená",J94,0)</f>
        <v>0</v>
      </c>
      <c r="BI94" s="212">
        <f>IF(N94="nulová",J94,0)</f>
        <v>0</v>
      </c>
      <c r="BJ94" s="14" t="s">
        <v>78</v>
      </c>
      <c r="BK94" s="212">
        <f>ROUND(I94*H94,2)</f>
        <v>0</v>
      </c>
      <c r="BL94" s="14" t="s">
        <v>595</v>
      </c>
      <c r="BM94" s="14" t="s">
        <v>707</v>
      </c>
    </row>
    <row r="95" s="1" customFormat="1">
      <c r="B95" s="35"/>
      <c r="C95" s="36"/>
      <c r="D95" s="213" t="s">
        <v>132</v>
      </c>
      <c r="E95" s="36"/>
      <c r="F95" s="214" t="s">
        <v>706</v>
      </c>
      <c r="G95" s="36"/>
      <c r="H95" s="36"/>
      <c r="I95" s="128"/>
      <c r="J95" s="36"/>
      <c r="K95" s="36"/>
      <c r="L95" s="40"/>
      <c r="M95" s="215"/>
      <c r="N95" s="76"/>
      <c r="O95" s="76"/>
      <c r="P95" s="76"/>
      <c r="Q95" s="76"/>
      <c r="R95" s="76"/>
      <c r="S95" s="76"/>
      <c r="T95" s="76"/>
      <c r="U95" s="77"/>
      <c r="AT95" s="14" t="s">
        <v>132</v>
      </c>
      <c r="AU95" s="14" t="s">
        <v>80</v>
      </c>
    </row>
    <row r="96" s="11" customFormat="1">
      <c r="B96" s="216"/>
      <c r="C96" s="217"/>
      <c r="D96" s="213" t="s">
        <v>134</v>
      </c>
      <c r="E96" s="218" t="s">
        <v>1</v>
      </c>
      <c r="F96" s="219" t="s">
        <v>708</v>
      </c>
      <c r="G96" s="217"/>
      <c r="H96" s="220">
        <v>1</v>
      </c>
      <c r="I96" s="221"/>
      <c r="J96" s="217"/>
      <c r="K96" s="217"/>
      <c r="L96" s="222"/>
      <c r="M96" s="223"/>
      <c r="N96" s="224"/>
      <c r="O96" s="224"/>
      <c r="P96" s="224"/>
      <c r="Q96" s="224"/>
      <c r="R96" s="224"/>
      <c r="S96" s="224"/>
      <c r="T96" s="224"/>
      <c r="U96" s="225"/>
      <c r="AT96" s="226" t="s">
        <v>134</v>
      </c>
      <c r="AU96" s="226" t="s">
        <v>80</v>
      </c>
      <c r="AV96" s="11" t="s">
        <v>80</v>
      </c>
      <c r="AW96" s="11" t="s">
        <v>32</v>
      </c>
      <c r="AX96" s="11" t="s">
        <v>70</v>
      </c>
      <c r="AY96" s="226" t="s">
        <v>123</v>
      </c>
    </row>
    <row r="97" s="1" customFormat="1" ht="16.5" customHeight="1">
      <c r="B97" s="35"/>
      <c r="C97" s="201" t="s">
        <v>130</v>
      </c>
      <c r="D97" s="201" t="s">
        <v>125</v>
      </c>
      <c r="E97" s="202" t="s">
        <v>709</v>
      </c>
      <c r="F97" s="203" t="s">
        <v>710</v>
      </c>
      <c r="G97" s="204" t="s">
        <v>602</v>
      </c>
      <c r="H97" s="205">
        <v>1</v>
      </c>
      <c r="I97" s="206"/>
      <c r="J97" s="207">
        <f>ROUND(I97*H97,2)</f>
        <v>0</v>
      </c>
      <c r="K97" s="203" t="s">
        <v>129</v>
      </c>
      <c r="L97" s="40"/>
      <c r="M97" s="208" t="s">
        <v>1</v>
      </c>
      <c r="N97" s="209" t="s">
        <v>41</v>
      </c>
      <c r="O97" s="76"/>
      <c r="P97" s="210">
        <f>O97*H97</f>
        <v>0</v>
      </c>
      <c r="Q97" s="210">
        <v>0</v>
      </c>
      <c r="R97" s="210">
        <f>Q97*H97</f>
        <v>0</v>
      </c>
      <c r="S97" s="210">
        <v>0</v>
      </c>
      <c r="T97" s="210">
        <f>S97*H97</f>
        <v>0</v>
      </c>
      <c r="U97" s="211" t="s">
        <v>1</v>
      </c>
      <c r="AR97" s="14" t="s">
        <v>595</v>
      </c>
      <c r="AT97" s="14" t="s">
        <v>125</v>
      </c>
      <c r="AU97" s="14" t="s">
        <v>80</v>
      </c>
      <c r="AY97" s="14" t="s">
        <v>123</v>
      </c>
      <c r="BE97" s="212">
        <f>IF(N97="základní",J97,0)</f>
        <v>0</v>
      </c>
      <c r="BF97" s="212">
        <f>IF(N97="snížená",J97,0)</f>
        <v>0</v>
      </c>
      <c r="BG97" s="212">
        <f>IF(N97="zákl. přenesená",J97,0)</f>
        <v>0</v>
      </c>
      <c r="BH97" s="212">
        <f>IF(N97="sníž. přenesená",J97,0)</f>
        <v>0</v>
      </c>
      <c r="BI97" s="212">
        <f>IF(N97="nulová",J97,0)</f>
        <v>0</v>
      </c>
      <c r="BJ97" s="14" t="s">
        <v>78</v>
      </c>
      <c r="BK97" s="212">
        <f>ROUND(I97*H97,2)</f>
        <v>0</v>
      </c>
      <c r="BL97" s="14" t="s">
        <v>595</v>
      </c>
      <c r="BM97" s="14" t="s">
        <v>711</v>
      </c>
    </row>
    <row r="98" s="1" customFormat="1">
      <c r="B98" s="35"/>
      <c r="C98" s="36"/>
      <c r="D98" s="213" t="s">
        <v>132</v>
      </c>
      <c r="E98" s="36"/>
      <c r="F98" s="214" t="s">
        <v>710</v>
      </c>
      <c r="G98" s="36"/>
      <c r="H98" s="36"/>
      <c r="I98" s="128"/>
      <c r="J98" s="36"/>
      <c r="K98" s="36"/>
      <c r="L98" s="40"/>
      <c r="M98" s="215"/>
      <c r="N98" s="76"/>
      <c r="O98" s="76"/>
      <c r="P98" s="76"/>
      <c r="Q98" s="76"/>
      <c r="R98" s="76"/>
      <c r="S98" s="76"/>
      <c r="T98" s="76"/>
      <c r="U98" s="77"/>
      <c r="AT98" s="14" t="s">
        <v>132</v>
      </c>
      <c r="AU98" s="14" t="s">
        <v>80</v>
      </c>
    </row>
    <row r="99" s="10" customFormat="1" ht="22.8" customHeight="1">
      <c r="B99" s="185"/>
      <c r="C99" s="186"/>
      <c r="D99" s="187" t="s">
        <v>69</v>
      </c>
      <c r="E99" s="199" t="s">
        <v>712</v>
      </c>
      <c r="F99" s="199" t="s">
        <v>713</v>
      </c>
      <c r="G99" s="186"/>
      <c r="H99" s="186"/>
      <c r="I99" s="189"/>
      <c r="J99" s="200">
        <f>BK99</f>
        <v>0</v>
      </c>
      <c r="K99" s="186"/>
      <c r="L99" s="191"/>
      <c r="M99" s="192"/>
      <c r="N99" s="193"/>
      <c r="O99" s="193"/>
      <c r="P99" s="194">
        <f>SUM(P100:P108)</f>
        <v>0</v>
      </c>
      <c r="Q99" s="193"/>
      <c r="R99" s="194">
        <f>SUM(R100:R108)</f>
        <v>0</v>
      </c>
      <c r="S99" s="193"/>
      <c r="T99" s="194">
        <f>SUM(T100:T108)</f>
        <v>0</v>
      </c>
      <c r="U99" s="195"/>
      <c r="AR99" s="196" t="s">
        <v>152</v>
      </c>
      <c r="AT99" s="197" t="s">
        <v>69</v>
      </c>
      <c r="AU99" s="197" t="s">
        <v>78</v>
      </c>
      <c r="AY99" s="196" t="s">
        <v>123</v>
      </c>
      <c r="BK99" s="198">
        <f>SUM(BK100:BK108)</f>
        <v>0</v>
      </c>
    </row>
    <row r="100" s="1" customFormat="1" ht="16.5" customHeight="1">
      <c r="B100" s="35"/>
      <c r="C100" s="201" t="s">
        <v>152</v>
      </c>
      <c r="D100" s="201" t="s">
        <v>125</v>
      </c>
      <c r="E100" s="202" t="s">
        <v>714</v>
      </c>
      <c r="F100" s="203" t="s">
        <v>715</v>
      </c>
      <c r="G100" s="204" t="s">
        <v>602</v>
      </c>
      <c r="H100" s="205">
        <v>1</v>
      </c>
      <c r="I100" s="206"/>
      <c r="J100" s="207">
        <f>ROUND(I100*H100,2)</f>
        <v>0</v>
      </c>
      <c r="K100" s="203" t="s">
        <v>129</v>
      </c>
      <c r="L100" s="40"/>
      <c r="M100" s="208" t="s">
        <v>1</v>
      </c>
      <c r="N100" s="209" t="s">
        <v>41</v>
      </c>
      <c r="O100" s="76"/>
      <c r="P100" s="210">
        <f>O100*H100</f>
        <v>0</v>
      </c>
      <c r="Q100" s="210">
        <v>0</v>
      </c>
      <c r="R100" s="210">
        <f>Q100*H100</f>
        <v>0</v>
      </c>
      <c r="S100" s="210">
        <v>0</v>
      </c>
      <c r="T100" s="210">
        <f>S100*H100</f>
        <v>0</v>
      </c>
      <c r="U100" s="211" t="s">
        <v>1</v>
      </c>
      <c r="AR100" s="14" t="s">
        <v>595</v>
      </c>
      <c r="AT100" s="14" t="s">
        <v>125</v>
      </c>
      <c r="AU100" s="14" t="s">
        <v>80</v>
      </c>
      <c r="AY100" s="14" t="s">
        <v>123</v>
      </c>
      <c r="BE100" s="212">
        <f>IF(N100="základní",J100,0)</f>
        <v>0</v>
      </c>
      <c r="BF100" s="212">
        <f>IF(N100="snížená",J100,0)</f>
        <v>0</v>
      </c>
      <c r="BG100" s="212">
        <f>IF(N100="zákl. přenesená",J100,0)</f>
        <v>0</v>
      </c>
      <c r="BH100" s="212">
        <f>IF(N100="sníž. přenesená",J100,0)</f>
        <v>0</v>
      </c>
      <c r="BI100" s="212">
        <f>IF(N100="nulová",J100,0)</f>
        <v>0</v>
      </c>
      <c r="BJ100" s="14" t="s">
        <v>78</v>
      </c>
      <c r="BK100" s="212">
        <f>ROUND(I100*H100,2)</f>
        <v>0</v>
      </c>
      <c r="BL100" s="14" t="s">
        <v>595</v>
      </c>
      <c r="BM100" s="14" t="s">
        <v>716</v>
      </c>
    </row>
    <row r="101" s="1" customFormat="1">
      <c r="B101" s="35"/>
      <c r="C101" s="36"/>
      <c r="D101" s="213" t="s">
        <v>132</v>
      </c>
      <c r="E101" s="36"/>
      <c r="F101" s="214" t="s">
        <v>715</v>
      </c>
      <c r="G101" s="36"/>
      <c r="H101" s="36"/>
      <c r="I101" s="128"/>
      <c r="J101" s="36"/>
      <c r="K101" s="36"/>
      <c r="L101" s="40"/>
      <c r="M101" s="215"/>
      <c r="N101" s="76"/>
      <c r="O101" s="76"/>
      <c r="P101" s="76"/>
      <c r="Q101" s="76"/>
      <c r="R101" s="76"/>
      <c r="S101" s="76"/>
      <c r="T101" s="76"/>
      <c r="U101" s="77"/>
      <c r="AT101" s="14" t="s">
        <v>132</v>
      </c>
      <c r="AU101" s="14" t="s">
        <v>80</v>
      </c>
    </row>
    <row r="102" s="11" customFormat="1">
      <c r="B102" s="216"/>
      <c r="C102" s="217"/>
      <c r="D102" s="213" t="s">
        <v>134</v>
      </c>
      <c r="E102" s="218" t="s">
        <v>1</v>
      </c>
      <c r="F102" s="219" t="s">
        <v>717</v>
      </c>
      <c r="G102" s="217"/>
      <c r="H102" s="220">
        <v>1</v>
      </c>
      <c r="I102" s="221"/>
      <c r="J102" s="217"/>
      <c r="K102" s="217"/>
      <c r="L102" s="222"/>
      <c r="M102" s="223"/>
      <c r="N102" s="224"/>
      <c r="O102" s="224"/>
      <c r="P102" s="224"/>
      <c r="Q102" s="224"/>
      <c r="R102" s="224"/>
      <c r="S102" s="224"/>
      <c r="T102" s="224"/>
      <c r="U102" s="225"/>
      <c r="AT102" s="226" t="s">
        <v>134</v>
      </c>
      <c r="AU102" s="226" t="s">
        <v>80</v>
      </c>
      <c r="AV102" s="11" t="s">
        <v>80</v>
      </c>
      <c r="AW102" s="11" t="s">
        <v>32</v>
      </c>
      <c r="AX102" s="11" t="s">
        <v>70</v>
      </c>
      <c r="AY102" s="226" t="s">
        <v>123</v>
      </c>
    </row>
    <row r="103" s="1" customFormat="1" ht="16.5" customHeight="1">
      <c r="B103" s="35"/>
      <c r="C103" s="201" t="s">
        <v>158</v>
      </c>
      <c r="D103" s="201" t="s">
        <v>125</v>
      </c>
      <c r="E103" s="202" t="s">
        <v>718</v>
      </c>
      <c r="F103" s="203" t="s">
        <v>719</v>
      </c>
      <c r="G103" s="204" t="s">
        <v>602</v>
      </c>
      <c r="H103" s="205">
        <v>1</v>
      </c>
      <c r="I103" s="206"/>
      <c r="J103" s="207">
        <f>ROUND(I103*H103,2)</f>
        <v>0</v>
      </c>
      <c r="K103" s="203" t="s">
        <v>129</v>
      </c>
      <c r="L103" s="40"/>
      <c r="M103" s="208" t="s">
        <v>1</v>
      </c>
      <c r="N103" s="209" t="s">
        <v>41</v>
      </c>
      <c r="O103" s="76"/>
      <c r="P103" s="210">
        <f>O103*H103</f>
        <v>0</v>
      </c>
      <c r="Q103" s="210">
        <v>0</v>
      </c>
      <c r="R103" s="210">
        <f>Q103*H103</f>
        <v>0</v>
      </c>
      <c r="S103" s="210">
        <v>0</v>
      </c>
      <c r="T103" s="210">
        <f>S103*H103</f>
        <v>0</v>
      </c>
      <c r="U103" s="211" t="s">
        <v>1</v>
      </c>
      <c r="AR103" s="14" t="s">
        <v>595</v>
      </c>
      <c r="AT103" s="14" t="s">
        <v>125</v>
      </c>
      <c r="AU103" s="14" t="s">
        <v>80</v>
      </c>
      <c r="AY103" s="14" t="s">
        <v>123</v>
      </c>
      <c r="BE103" s="212">
        <f>IF(N103="základní",J103,0)</f>
        <v>0</v>
      </c>
      <c r="BF103" s="212">
        <f>IF(N103="snížená",J103,0)</f>
        <v>0</v>
      </c>
      <c r="BG103" s="212">
        <f>IF(N103="zákl. přenesená",J103,0)</f>
        <v>0</v>
      </c>
      <c r="BH103" s="212">
        <f>IF(N103="sníž. přenesená",J103,0)</f>
        <v>0</v>
      </c>
      <c r="BI103" s="212">
        <f>IF(N103="nulová",J103,0)</f>
        <v>0</v>
      </c>
      <c r="BJ103" s="14" t="s">
        <v>78</v>
      </c>
      <c r="BK103" s="212">
        <f>ROUND(I103*H103,2)</f>
        <v>0</v>
      </c>
      <c r="BL103" s="14" t="s">
        <v>595</v>
      </c>
      <c r="BM103" s="14" t="s">
        <v>720</v>
      </c>
    </row>
    <row r="104" s="1" customFormat="1">
      <c r="B104" s="35"/>
      <c r="C104" s="36"/>
      <c r="D104" s="213" t="s">
        <v>132</v>
      </c>
      <c r="E104" s="36"/>
      <c r="F104" s="214" t="s">
        <v>719</v>
      </c>
      <c r="G104" s="36"/>
      <c r="H104" s="36"/>
      <c r="I104" s="128"/>
      <c r="J104" s="36"/>
      <c r="K104" s="36"/>
      <c r="L104" s="40"/>
      <c r="M104" s="215"/>
      <c r="N104" s="76"/>
      <c r="O104" s="76"/>
      <c r="P104" s="76"/>
      <c r="Q104" s="76"/>
      <c r="R104" s="76"/>
      <c r="S104" s="76"/>
      <c r="T104" s="76"/>
      <c r="U104" s="77"/>
      <c r="AT104" s="14" t="s">
        <v>132</v>
      </c>
      <c r="AU104" s="14" t="s">
        <v>80</v>
      </c>
    </row>
    <row r="105" s="11" customFormat="1">
      <c r="B105" s="216"/>
      <c r="C105" s="217"/>
      <c r="D105" s="213" t="s">
        <v>134</v>
      </c>
      <c r="E105" s="218" t="s">
        <v>1</v>
      </c>
      <c r="F105" s="219" t="s">
        <v>721</v>
      </c>
      <c r="G105" s="217"/>
      <c r="H105" s="220">
        <v>1</v>
      </c>
      <c r="I105" s="221"/>
      <c r="J105" s="217"/>
      <c r="K105" s="217"/>
      <c r="L105" s="222"/>
      <c r="M105" s="223"/>
      <c r="N105" s="224"/>
      <c r="O105" s="224"/>
      <c r="P105" s="224"/>
      <c r="Q105" s="224"/>
      <c r="R105" s="224"/>
      <c r="S105" s="224"/>
      <c r="T105" s="224"/>
      <c r="U105" s="225"/>
      <c r="AT105" s="226" t="s">
        <v>134</v>
      </c>
      <c r="AU105" s="226" t="s">
        <v>80</v>
      </c>
      <c r="AV105" s="11" t="s">
        <v>80</v>
      </c>
      <c r="AW105" s="11" t="s">
        <v>32</v>
      </c>
      <c r="AX105" s="11" t="s">
        <v>70</v>
      </c>
      <c r="AY105" s="226" t="s">
        <v>123</v>
      </c>
    </row>
    <row r="106" s="1" customFormat="1" ht="16.5" customHeight="1">
      <c r="B106" s="35"/>
      <c r="C106" s="201" t="s">
        <v>166</v>
      </c>
      <c r="D106" s="201" t="s">
        <v>125</v>
      </c>
      <c r="E106" s="202" t="s">
        <v>722</v>
      </c>
      <c r="F106" s="203" t="s">
        <v>723</v>
      </c>
      <c r="G106" s="204" t="s">
        <v>602</v>
      </c>
      <c r="H106" s="205">
        <v>1</v>
      </c>
      <c r="I106" s="206"/>
      <c r="J106" s="207">
        <f>ROUND(I106*H106,2)</f>
        <v>0</v>
      </c>
      <c r="K106" s="203" t="s">
        <v>129</v>
      </c>
      <c r="L106" s="40"/>
      <c r="M106" s="208" t="s">
        <v>1</v>
      </c>
      <c r="N106" s="209" t="s">
        <v>41</v>
      </c>
      <c r="O106" s="76"/>
      <c r="P106" s="210">
        <f>O106*H106</f>
        <v>0</v>
      </c>
      <c r="Q106" s="210">
        <v>0</v>
      </c>
      <c r="R106" s="210">
        <f>Q106*H106</f>
        <v>0</v>
      </c>
      <c r="S106" s="210">
        <v>0</v>
      </c>
      <c r="T106" s="210">
        <f>S106*H106</f>
        <v>0</v>
      </c>
      <c r="U106" s="211" t="s">
        <v>1</v>
      </c>
      <c r="AR106" s="14" t="s">
        <v>595</v>
      </c>
      <c r="AT106" s="14" t="s">
        <v>125</v>
      </c>
      <c r="AU106" s="14" t="s">
        <v>80</v>
      </c>
      <c r="AY106" s="14" t="s">
        <v>123</v>
      </c>
      <c r="BE106" s="212">
        <f>IF(N106="základní",J106,0)</f>
        <v>0</v>
      </c>
      <c r="BF106" s="212">
        <f>IF(N106="snížená",J106,0)</f>
        <v>0</v>
      </c>
      <c r="BG106" s="212">
        <f>IF(N106="zákl. přenesená",J106,0)</f>
        <v>0</v>
      </c>
      <c r="BH106" s="212">
        <f>IF(N106="sníž. přenesená",J106,0)</f>
        <v>0</v>
      </c>
      <c r="BI106" s="212">
        <f>IF(N106="nulová",J106,0)</f>
        <v>0</v>
      </c>
      <c r="BJ106" s="14" t="s">
        <v>78</v>
      </c>
      <c r="BK106" s="212">
        <f>ROUND(I106*H106,2)</f>
        <v>0</v>
      </c>
      <c r="BL106" s="14" t="s">
        <v>595</v>
      </c>
      <c r="BM106" s="14" t="s">
        <v>724</v>
      </c>
    </row>
    <row r="107" s="1" customFormat="1">
      <c r="B107" s="35"/>
      <c r="C107" s="36"/>
      <c r="D107" s="213" t="s">
        <v>132</v>
      </c>
      <c r="E107" s="36"/>
      <c r="F107" s="214" t="s">
        <v>723</v>
      </c>
      <c r="G107" s="36"/>
      <c r="H107" s="36"/>
      <c r="I107" s="128"/>
      <c r="J107" s="36"/>
      <c r="K107" s="36"/>
      <c r="L107" s="40"/>
      <c r="M107" s="215"/>
      <c r="N107" s="76"/>
      <c r="O107" s="76"/>
      <c r="P107" s="76"/>
      <c r="Q107" s="76"/>
      <c r="R107" s="76"/>
      <c r="S107" s="76"/>
      <c r="T107" s="76"/>
      <c r="U107" s="77"/>
      <c r="AT107" s="14" t="s">
        <v>132</v>
      </c>
      <c r="AU107" s="14" t="s">
        <v>80</v>
      </c>
    </row>
    <row r="108" s="11" customFormat="1">
      <c r="B108" s="216"/>
      <c r="C108" s="217"/>
      <c r="D108" s="213" t="s">
        <v>134</v>
      </c>
      <c r="E108" s="218" t="s">
        <v>1</v>
      </c>
      <c r="F108" s="219" t="s">
        <v>725</v>
      </c>
      <c r="G108" s="217"/>
      <c r="H108" s="220">
        <v>1</v>
      </c>
      <c r="I108" s="221"/>
      <c r="J108" s="217"/>
      <c r="K108" s="217"/>
      <c r="L108" s="222"/>
      <c r="M108" s="223"/>
      <c r="N108" s="224"/>
      <c r="O108" s="224"/>
      <c r="P108" s="224"/>
      <c r="Q108" s="224"/>
      <c r="R108" s="224"/>
      <c r="S108" s="224"/>
      <c r="T108" s="224"/>
      <c r="U108" s="225"/>
      <c r="AT108" s="226" t="s">
        <v>134</v>
      </c>
      <c r="AU108" s="226" t="s">
        <v>80</v>
      </c>
      <c r="AV108" s="11" t="s">
        <v>80</v>
      </c>
      <c r="AW108" s="11" t="s">
        <v>32</v>
      </c>
      <c r="AX108" s="11" t="s">
        <v>70</v>
      </c>
      <c r="AY108" s="226" t="s">
        <v>123</v>
      </c>
    </row>
    <row r="109" s="10" customFormat="1" ht="22.8" customHeight="1">
      <c r="B109" s="185"/>
      <c r="C109" s="186"/>
      <c r="D109" s="187" t="s">
        <v>69</v>
      </c>
      <c r="E109" s="199" t="s">
        <v>598</v>
      </c>
      <c r="F109" s="199" t="s">
        <v>599</v>
      </c>
      <c r="G109" s="186"/>
      <c r="H109" s="186"/>
      <c r="I109" s="189"/>
      <c r="J109" s="200">
        <f>BK109</f>
        <v>0</v>
      </c>
      <c r="K109" s="186"/>
      <c r="L109" s="191"/>
      <c r="M109" s="192"/>
      <c r="N109" s="193"/>
      <c r="O109" s="193"/>
      <c r="P109" s="194">
        <f>SUM(P110:P112)</f>
        <v>0</v>
      </c>
      <c r="Q109" s="193"/>
      <c r="R109" s="194">
        <f>SUM(R110:R112)</f>
        <v>0</v>
      </c>
      <c r="S109" s="193"/>
      <c r="T109" s="194">
        <f>SUM(T110:T112)</f>
        <v>0</v>
      </c>
      <c r="U109" s="195"/>
      <c r="AR109" s="196" t="s">
        <v>152</v>
      </c>
      <c r="AT109" s="197" t="s">
        <v>69</v>
      </c>
      <c r="AU109" s="197" t="s">
        <v>78</v>
      </c>
      <c r="AY109" s="196" t="s">
        <v>123</v>
      </c>
      <c r="BK109" s="198">
        <f>SUM(BK110:BK112)</f>
        <v>0</v>
      </c>
    </row>
    <row r="110" s="1" customFormat="1" ht="16.5" customHeight="1">
      <c r="B110" s="35"/>
      <c r="C110" s="201" t="s">
        <v>173</v>
      </c>
      <c r="D110" s="201" t="s">
        <v>125</v>
      </c>
      <c r="E110" s="202" t="s">
        <v>726</v>
      </c>
      <c r="F110" s="203" t="s">
        <v>727</v>
      </c>
      <c r="G110" s="204" t="s">
        <v>602</v>
      </c>
      <c r="H110" s="205">
        <v>1</v>
      </c>
      <c r="I110" s="206"/>
      <c r="J110" s="207">
        <f>ROUND(I110*H110,2)</f>
        <v>0</v>
      </c>
      <c r="K110" s="203" t="s">
        <v>129</v>
      </c>
      <c r="L110" s="40"/>
      <c r="M110" s="208" t="s">
        <v>1</v>
      </c>
      <c r="N110" s="209" t="s">
        <v>41</v>
      </c>
      <c r="O110" s="76"/>
      <c r="P110" s="210">
        <f>O110*H110</f>
        <v>0</v>
      </c>
      <c r="Q110" s="210">
        <v>0</v>
      </c>
      <c r="R110" s="210">
        <f>Q110*H110</f>
        <v>0</v>
      </c>
      <c r="S110" s="210">
        <v>0</v>
      </c>
      <c r="T110" s="210">
        <f>S110*H110</f>
        <v>0</v>
      </c>
      <c r="U110" s="211" t="s">
        <v>1</v>
      </c>
      <c r="AR110" s="14" t="s">
        <v>595</v>
      </c>
      <c r="AT110" s="14" t="s">
        <v>125</v>
      </c>
      <c r="AU110" s="14" t="s">
        <v>80</v>
      </c>
      <c r="AY110" s="14" t="s">
        <v>123</v>
      </c>
      <c r="BE110" s="212">
        <f>IF(N110="základní",J110,0)</f>
        <v>0</v>
      </c>
      <c r="BF110" s="212">
        <f>IF(N110="snížená",J110,0)</f>
        <v>0</v>
      </c>
      <c r="BG110" s="212">
        <f>IF(N110="zákl. přenesená",J110,0)</f>
        <v>0</v>
      </c>
      <c r="BH110" s="212">
        <f>IF(N110="sníž. přenesená",J110,0)</f>
        <v>0</v>
      </c>
      <c r="BI110" s="212">
        <f>IF(N110="nulová",J110,0)</f>
        <v>0</v>
      </c>
      <c r="BJ110" s="14" t="s">
        <v>78</v>
      </c>
      <c r="BK110" s="212">
        <f>ROUND(I110*H110,2)</f>
        <v>0</v>
      </c>
      <c r="BL110" s="14" t="s">
        <v>595</v>
      </c>
      <c r="BM110" s="14" t="s">
        <v>728</v>
      </c>
    </row>
    <row r="111" s="1" customFormat="1">
      <c r="B111" s="35"/>
      <c r="C111" s="36"/>
      <c r="D111" s="213" t="s">
        <v>132</v>
      </c>
      <c r="E111" s="36"/>
      <c r="F111" s="214" t="s">
        <v>727</v>
      </c>
      <c r="G111" s="36"/>
      <c r="H111" s="36"/>
      <c r="I111" s="128"/>
      <c r="J111" s="36"/>
      <c r="K111" s="36"/>
      <c r="L111" s="40"/>
      <c r="M111" s="215"/>
      <c r="N111" s="76"/>
      <c r="O111" s="76"/>
      <c r="P111" s="76"/>
      <c r="Q111" s="76"/>
      <c r="R111" s="76"/>
      <c r="S111" s="76"/>
      <c r="T111" s="76"/>
      <c r="U111" s="77"/>
      <c r="AT111" s="14" t="s">
        <v>132</v>
      </c>
      <c r="AU111" s="14" t="s">
        <v>80</v>
      </c>
    </row>
    <row r="112" s="11" customFormat="1">
      <c r="B112" s="216"/>
      <c r="C112" s="217"/>
      <c r="D112" s="213" t="s">
        <v>134</v>
      </c>
      <c r="E112" s="218" t="s">
        <v>1</v>
      </c>
      <c r="F112" s="219" t="s">
        <v>729</v>
      </c>
      <c r="G112" s="217"/>
      <c r="H112" s="220">
        <v>1</v>
      </c>
      <c r="I112" s="221"/>
      <c r="J112" s="217"/>
      <c r="K112" s="217"/>
      <c r="L112" s="222"/>
      <c r="M112" s="223"/>
      <c r="N112" s="224"/>
      <c r="O112" s="224"/>
      <c r="P112" s="224"/>
      <c r="Q112" s="224"/>
      <c r="R112" s="224"/>
      <c r="S112" s="224"/>
      <c r="T112" s="224"/>
      <c r="U112" s="225"/>
      <c r="AT112" s="226" t="s">
        <v>134</v>
      </c>
      <c r="AU112" s="226" t="s">
        <v>80</v>
      </c>
      <c r="AV112" s="11" t="s">
        <v>80</v>
      </c>
      <c r="AW112" s="11" t="s">
        <v>32</v>
      </c>
      <c r="AX112" s="11" t="s">
        <v>70</v>
      </c>
      <c r="AY112" s="226" t="s">
        <v>123</v>
      </c>
    </row>
    <row r="113" s="10" customFormat="1" ht="22.8" customHeight="1">
      <c r="B113" s="185"/>
      <c r="C113" s="186"/>
      <c r="D113" s="187" t="s">
        <v>69</v>
      </c>
      <c r="E113" s="199" t="s">
        <v>730</v>
      </c>
      <c r="F113" s="199" t="s">
        <v>731</v>
      </c>
      <c r="G113" s="186"/>
      <c r="H113" s="186"/>
      <c r="I113" s="189"/>
      <c r="J113" s="200">
        <f>BK113</f>
        <v>0</v>
      </c>
      <c r="K113" s="186"/>
      <c r="L113" s="191"/>
      <c r="M113" s="192"/>
      <c r="N113" s="193"/>
      <c r="O113" s="193"/>
      <c r="P113" s="194">
        <f>SUM(P114:P116)</f>
        <v>0</v>
      </c>
      <c r="Q113" s="193"/>
      <c r="R113" s="194">
        <f>SUM(R114:R116)</f>
        <v>0</v>
      </c>
      <c r="S113" s="193"/>
      <c r="T113" s="194">
        <f>SUM(T114:T116)</f>
        <v>0</v>
      </c>
      <c r="U113" s="195"/>
      <c r="AR113" s="196" t="s">
        <v>152</v>
      </c>
      <c r="AT113" s="197" t="s">
        <v>69</v>
      </c>
      <c r="AU113" s="197" t="s">
        <v>78</v>
      </c>
      <c r="AY113" s="196" t="s">
        <v>123</v>
      </c>
      <c r="BK113" s="198">
        <f>SUM(BK114:BK116)</f>
        <v>0</v>
      </c>
    </row>
    <row r="114" s="1" customFormat="1" ht="16.5" customHeight="1">
      <c r="B114" s="35"/>
      <c r="C114" s="201" t="s">
        <v>181</v>
      </c>
      <c r="D114" s="201" t="s">
        <v>125</v>
      </c>
      <c r="E114" s="202" t="s">
        <v>732</v>
      </c>
      <c r="F114" s="203" t="s">
        <v>733</v>
      </c>
      <c r="G114" s="204" t="s">
        <v>602</v>
      </c>
      <c r="H114" s="205">
        <v>1</v>
      </c>
      <c r="I114" s="206"/>
      <c r="J114" s="207">
        <f>ROUND(I114*H114,2)</f>
        <v>0</v>
      </c>
      <c r="K114" s="203" t="s">
        <v>129</v>
      </c>
      <c r="L114" s="40"/>
      <c r="M114" s="208" t="s">
        <v>1</v>
      </c>
      <c r="N114" s="209" t="s">
        <v>41</v>
      </c>
      <c r="O114" s="76"/>
      <c r="P114" s="210">
        <f>O114*H114</f>
        <v>0</v>
      </c>
      <c r="Q114" s="210">
        <v>0</v>
      </c>
      <c r="R114" s="210">
        <f>Q114*H114</f>
        <v>0</v>
      </c>
      <c r="S114" s="210">
        <v>0</v>
      </c>
      <c r="T114" s="210">
        <f>S114*H114</f>
        <v>0</v>
      </c>
      <c r="U114" s="211" t="s">
        <v>1</v>
      </c>
      <c r="AR114" s="14" t="s">
        <v>595</v>
      </c>
      <c r="AT114" s="14" t="s">
        <v>125</v>
      </c>
      <c r="AU114" s="14" t="s">
        <v>80</v>
      </c>
      <c r="AY114" s="14" t="s">
        <v>123</v>
      </c>
      <c r="BE114" s="212">
        <f>IF(N114="základní",J114,0)</f>
        <v>0</v>
      </c>
      <c r="BF114" s="212">
        <f>IF(N114="snížená",J114,0)</f>
        <v>0</v>
      </c>
      <c r="BG114" s="212">
        <f>IF(N114="zákl. přenesená",J114,0)</f>
        <v>0</v>
      </c>
      <c r="BH114" s="212">
        <f>IF(N114="sníž. přenesená",J114,0)</f>
        <v>0</v>
      </c>
      <c r="BI114" s="212">
        <f>IF(N114="nulová",J114,0)</f>
        <v>0</v>
      </c>
      <c r="BJ114" s="14" t="s">
        <v>78</v>
      </c>
      <c r="BK114" s="212">
        <f>ROUND(I114*H114,2)</f>
        <v>0</v>
      </c>
      <c r="BL114" s="14" t="s">
        <v>595</v>
      </c>
      <c r="BM114" s="14" t="s">
        <v>734</v>
      </c>
    </row>
    <row r="115" s="1" customFormat="1">
      <c r="B115" s="35"/>
      <c r="C115" s="36"/>
      <c r="D115" s="213" t="s">
        <v>132</v>
      </c>
      <c r="E115" s="36"/>
      <c r="F115" s="214" t="s">
        <v>733</v>
      </c>
      <c r="G115" s="36"/>
      <c r="H115" s="36"/>
      <c r="I115" s="128"/>
      <c r="J115" s="36"/>
      <c r="K115" s="36"/>
      <c r="L115" s="40"/>
      <c r="M115" s="215"/>
      <c r="N115" s="76"/>
      <c r="O115" s="76"/>
      <c r="P115" s="76"/>
      <c r="Q115" s="76"/>
      <c r="R115" s="76"/>
      <c r="S115" s="76"/>
      <c r="T115" s="76"/>
      <c r="U115" s="77"/>
      <c r="AT115" s="14" t="s">
        <v>132</v>
      </c>
      <c r="AU115" s="14" t="s">
        <v>80</v>
      </c>
    </row>
    <row r="116" s="11" customFormat="1">
      <c r="B116" s="216"/>
      <c r="C116" s="217"/>
      <c r="D116" s="213" t="s">
        <v>134</v>
      </c>
      <c r="E116" s="218" t="s">
        <v>1</v>
      </c>
      <c r="F116" s="219" t="s">
        <v>735</v>
      </c>
      <c r="G116" s="217"/>
      <c r="H116" s="220">
        <v>1</v>
      </c>
      <c r="I116" s="221"/>
      <c r="J116" s="217"/>
      <c r="K116" s="217"/>
      <c r="L116" s="222"/>
      <c r="M116" s="251"/>
      <c r="N116" s="252"/>
      <c r="O116" s="252"/>
      <c r="P116" s="252"/>
      <c r="Q116" s="252"/>
      <c r="R116" s="252"/>
      <c r="S116" s="252"/>
      <c r="T116" s="252"/>
      <c r="U116" s="253"/>
      <c r="AT116" s="226" t="s">
        <v>134</v>
      </c>
      <c r="AU116" s="226" t="s">
        <v>80</v>
      </c>
      <c r="AV116" s="11" t="s">
        <v>80</v>
      </c>
      <c r="AW116" s="11" t="s">
        <v>32</v>
      </c>
      <c r="AX116" s="11" t="s">
        <v>70</v>
      </c>
      <c r="AY116" s="226" t="s">
        <v>123</v>
      </c>
    </row>
    <row r="117" s="1" customFormat="1" ht="6.96" customHeight="1">
      <c r="B117" s="54"/>
      <c r="C117" s="55"/>
      <c r="D117" s="55"/>
      <c r="E117" s="55"/>
      <c r="F117" s="55"/>
      <c r="G117" s="55"/>
      <c r="H117" s="55"/>
      <c r="I117" s="152"/>
      <c r="J117" s="55"/>
      <c r="K117" s="55"/>
      <c r="L117" s="40"/>
    </row>
  </sheetData>
  <sheetProtection sheet="1" autoFilter="0" formatColumns="0" formatRows="0" objects="1" scenarios="1" spinCount="100000" saltValue="N/7eVdWdilsgP/sraAGL6A9JyckZB0BqvzSqYF6jd5/q7xxDEA9B/C/ipY+mvfkH8mWoZHvSTdpExewOwokxuA==" hashValue="8zrBokAsuaIdskMXat1sYLZQ5kerrQMgasN7zp7kMvI/QP4QFLXboSP31tE2fFBsOj4yw7nnwZTD9yrVwQHCVQ==" algorithmName="SHA-512" password="CC35"/>
  <autoFilter ref="C83:K116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LAPTOP-1JLMHHIG\vozabal</dc:creator>
  <cp:lastModifiedBy>LAPTOP-1JLMHHIG\vozabal</cp:lastModifiedBy>
  <dcterms:created xsi:type="dcterms:W3CDTF">2019-01-29T05:56:07Z</dcterms:created>
  <dcterms:modified xsi:type="dcterms:W3CDTF">2019-01-29T05:56:12Z</dcterms:modified>
</cp:coreProperties>
</file>