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Hulova\Documents\Stavby\Ulice Nová ulice\Výběrové řízení - dodavatel\"/>
    </mc:Choice>
  </mc:AlternateContent>
  <xr:revisionPtr revIDLastSave="0" documentId="8_{48B02EFF-5E06-4773-85BB-C5F4500AD8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01 - Komunikace" sheetId="2" r:id="rId2"/>
  </sheets>
  <definedNames>
    <definedName name="_xlnm._FilterDatabase" localSheetId="1" hidden="1">'01 - Komunikace'!$C$133:$K$374</definedName>
    <definedName name="_xlnm.Print_Titles" localSheetId="1">'01 - Komunikace'!$133:$133</definedName>
    <definedName name="_xlnm.Print_Titles" localSheetId="0">'Rekapitulace stavby'!$92:$92</definedName>
    <definedName name="_xlnm.Print_Area" localSheetId="1">'01 - Komunikace'!$C$121:$K$374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374" i="2"/>
  <c r="BH374" i="2"/>
  <c r="BG374" i="2"/>
  <c r="BF374" i="2"/>
  <c r="T374" i="2"/>
  <c r="T373" i="2"/>
  <c r="R374" i="2"/>
  <c r="R373" i="2"/>
  <c r="P374" i="2"/>
  <c r="P373" i="2" s="1"/>
  <c r="BK374" i="2"/>
  <c r="BK373" i="2" s="1"/>
  <c r="J373" i="2" s="1"/>
  <c r="J114" i="2" s="1"/>
  <c r="J374" i="2"/>
  <c r="BE374" i="2"/>
  <c r="BI371" i="2"/>
  <c r="BH371" i="2"/>
  <c r="BG371" i="2"/>
  <c r="BF371" i="2"/>
  <c r="T371" i="2"/>
  <c r="T370" i="2" s="1"/>
  <c r="R371" i="2"/>
  <c r="R370" i="2" s="1"/>
  <c r="P371" i="2"/>
  <c r="P370" i="2"/>
  <c r="BK371" i="2"/>
  <c r="BK370" i="2" s="1"/>
  <c r="J370" i="2" s="1"/>
  <c r="J113" i="2" s="1"/>
  <c r="J371" i="2"/>
  <c r="BE371" i="2"/>
  <c r="BI368" i="2"/>
  <c r="BH368" i="2"/>
  <c r="BG368" i="2"/>
  <c r="BF368" i="2"/>
  <c r="T368" i="2"/>
  <c r="T367" i="2" s="1"/>
  <c r="R368" i="2"/>
  <c r="R367" i="2" s="1"/>
  <c r="P368" i="2"/>
  <c r="P367" i="2" s="1"/>
  <c r="BK368" i="2"/>
  <c r="BK367" i="2" s="1"/>
  <c r="J367" i="2" s="1"/>
  <c r="J112" i="2" s="1"/>
  <c r="J368" i="2"/>
  <c r="BE368" i="2"/>
  <c r="BI366" i="2"/>
  <c r="BH366" i="2"/>
  <c r="BG366" i="2"/>
  <c r="BF366" i="2"/>
  <c r="T366" i="2"/>
  <c r="T365" i="2" s="1"/>
  <c r="R366" i="2"/>
  <c r="R365" i="2" s="1"/>
  <c r="P366" i="2"/>
  <c r="P365" i="2" s="1"/>
  <c r="BK366" i="2"/>
  <c r="BK365" i="2" s="1"/>
  <c r="J365" i="2" s="1"/>
  <c r="J111" i="2" s="1"/>
  <c r="J366" i="2"/>
  <c r="BE366" i="2"/>
  <c r="BI364" i="2"/>
  <c r="BH364" i="2"/>
  <c r="BG364" i="2"/>
  <c r="BF364" i="2"/>
  <c r="T364" i="2"/>
  <c r="R364" i="2"/>
  <c r="P364" i="2"/>
  <c r="BK364" i="2"/>
  <c r="J364" i="2"/>
  <c r="BE364" i="2" s="1"/>
  <c r="BI363" i="2"/>
  <c r="BH363" i="2"/>
  <c r="BG363" i="2"/>
  <c r="BF363" i="2"/>
  <c r="T363" i="2"/>
  <c r="R363" i="2"/>
  <c r="P363" i="2"/>
  <c r="BK363" i="2"/>
  <c r="J363" i="2"/>
  <c r="BE363" i="2" s="1"/>
  <c r="BI361" i="2"/>
  <c r="BH361" i="2"/>
  <c r="BG361" i="2"/>
  <c r="BF361" i="2"/>
  <c r="T361" i="2"/>
  <c r="T360" i="2" s="1"/>
  <c r="R361" i="2"/>
  <c r="R360" i="2" s="1"/>
  <c r="R359" i="2" s="1"/>
  <c r="P361" i="2"/>
  <c r="P360" i="2" s="1"/>
  <c r="P359" i="2" s="1"/>
  <c r="BK361" i="2"/>
  <c r="BK360" i="2" s="1"/>
  <c r="J361" i="2"/>
  <c r="BE361" i="2" s="1"/>
  <c r="BI355" i="2"/>
  <c r="BH355" i="2"/>
  <c r="BG355" i="2"/>
  <c r="BF355" i="2"/>
  <c r="T355" i="2"/>
  <c r="T354" i="2" s="1"/>
  <c r="R355" i="2"/>
  <c r="R354" i="2" s="1"/>
  <c r="P355" i="2"/>
  <c r="P354" i="2" s="1"/>
  <c r="BK355" i="2"/>
  <c r="BK354" i="2" s="1"/>
  <c r="J355" i="2"/>
  <c r="BE355" i="2"/>
  <c r="BI352" i="2"/>
  <c r="BH352" i="2"/>
  <c r="BG352" i="2"/>
  <c r="BF352" i="2"/>
  <c r="T352" i="2"/>
  <c r="T351" i="2" s="1"/>
  <c r="T350" i="2" s="1"/>
  <c r="R352" i="2"/>
  <c r="R351" i="2"/>
  <c r="P352" i="2"/>
  <c r="P351" i="2" s="1"/>
  <c r="P350" i="2" s="1"/>
  <c r="BK352" i="2"/>
  <c r="BK351" i="2"/>
  <c r="J351" i="2" s="1"/>
  <c r="J107" i="2" s="1"/>
  <c r="J352" i="2"/>
  <c r="BE352" i="2" s="1"/>
  <c r="BI349" i="2"/>
  <c r="BH349" i="2"/>
  <c r="BG349" i="2"/>
  <c r="BF349" i="2"/>
  <c r="T349" i="2"/>
  <c r="T348" i="2" s="1"/>
  <c r="R349" i="2"/>
  <c r="R348" i="2" s="1"/>
  <c r="P349" i="2"/>
  <c r="P348" i="2" s="1"/>
  <c r="BK349" i="2"/>
  <c r="BK348" i="2" s="1"/>
  <c r="J348" i="2" s="1"/>
  <c r="J105" i="2" s="1"/>
  <c r="J349" i="2"/>
  <c r="BE349" i="2" s="1"/>
  <c r="BI346" i="2"/>
  <c r="BH346" i="2"/>
  <c r="BG346" i="2"/>
  <c r="BF346" i="2"/>
  <c r="T346" i="2"/>
  <c r="R346" i="2"/>
  <c r="P346" i="2"/>
  <c r="BK346" i="2"/>
  <c r="J346" i="2"/>
  <c r="BE346" i="2" s="1"/>
  <c r="BI344" i="2"/>
  <c r="BH344" i="2"/>
  <c r="BG344" i="2"/>
  <c r="BF344" i="2"/>
  <c r="T344" i="2"/>
  <c r="R344" i="2"/>
  <c r="P344" i="2"/>
  <c r="BK344" i="2"/>
  <c r="J344" i="2"/>
  <c r="BE344" i="2" s="1"/>
  <c r="BI342" i="2"/>
  <c r="BH342" i="2"/>
  <c r="BG342" i="2"/>
  <c r="BF342" i="2"/>
  <c r="T342" i="2"/>
  <c r="R342" i="2"/>
  <c r="P342" i="2"/>
  <c r="BK342" i="2"/>
  <c r="J342" i="2"/>
  <c r="BE342" i="2" s="1"/>
  <c r="BI339" i="2"/>
  <c r="BH339" i="2"/>
  <c r="BG339" i="2"/>
  <c r="BF339" i="2"/>
  <c r="T339" i="2"/>
  <c r="R339" i="2"/>
  <c r="P339" i="2"/>
  <c r="BK339" i="2"/>
  <c r="J339" i="2"/>
  <c r="BE339" i="2" s="1"/>
  <c r="BI337" i="2"/>
  <c r="BH337" i="2"/>
  <c r="BG337" i="2"/>
  <c r="BF337" i="2"/>
  <c r="T337" i="2"/>
  <c r="R337" i="2"/>
  <c r="P337" i="2"/>
  <c r="BK337" i="2"/>
  <c r="J337" i="2"/>
  <c r="BE337" i="2" s="1"/>
  <c r="BI334" i="2"/>
  <c r="BH334" i="2"/>
  <c r="BG334" i="2"/>
  <c r="BF334" i="2"/>
  <c r="T334" i="2"/>
  <c r="R334" i="2"/>
  <c r="P334" i="2"/>
  <c r="BK334" i="2"/>
  <c r="J334" i="2"/>
  <c r="BE334" i="2" s="1"/>
  <c r="BI332" i="2"/>
  <c r="BH332" i="2"/>
  <c r="BG332" i="2"/>
  <c r="BF332" i="2"/>
  <c r="T332" i="2"/>
  <c r="T331" i="2" s="1"/>
  <c r="R332" i="2"/>
  <c r="R331" i="2" s="1"/>
  <c r="P332" i="2"/>
  <c r="P331" i="2" s="1"/>
  <c r="BK332" i="2"/>
  <c r="BK331" i="2" s="1"/>
  <c r="J331" i="2" s="1"/>
  <c r="J104" i="2" s="1"/>
  <c r="J332" i="2"/>
  <c r="BE332" i="2"/>
  <c r="BI330" i="2"/>
  <c r="BH330" i="2"/>
  <c r="BG330" i="2"/>
  <c r="BF330" i="2"/>
  <c r="T330" i="2"/>
  <c r="R330" i="2"/>
  <c r="P330" i="2"/>
  <c r="BK330" i="2"/>
  <c r="J330" i="2"/>
  <c r="BE330" i="2" s="1"/>
  <c r="BI329" i="2"/>
  <c r="BH329" i="2"/>
  <c r="BG329" i="2"/>
  <c r="BF329" i="2"/>
  <c r="T329" i="2"/>
  <c r="R329" i="2"/>
  <c r="P329" i="2"/>
  <c r="BK329" i="2"/>
  <c r="J329" i="2"/>
  <c r="BE329" i="2" s="1"/>
  <c r="BI328" i="2"/>
  <c r="BH328" i="2"/>
  <c r="BG328" i="2"/>
  <c r="BF328" i="2"/>
  <c r="T328" i="2"/>
  <c r="R328" i="2"/>
  <c r="P328" i="2"/>
  <c r="BK328" i="2"/>
  <c r="J328" i="2"/>
  <c r="BE328" i="2" s="1"/>
  <c r="BI325" i="2"/>
  <c r="BH325" i="2"/>
  <c r="BG325" i="2"/>
  <c r="BF325" i="2"/>
  <c r="T325" i="2"/>
  <c r="R325" i="2"/>
  <c r="P325" i="2"/>
  <c r="BK325" i="2"/>
  <c r="J325" i="2"/>
  <c r="BE325" i="2" s="1"/>
  <c r="BI322" i="2"/>
  <c r="BH322" i="2"/>
  <c r="BG322" i="2"/>
  <c r="BF322" i="2"/>
  <c r="T322" i="2"/>
  <c r="R322" i="2"/>
  <c r="P322" i="2"/>
  <c r="BK322" i="2"/>
  <c r="J322" i="2"/>
  <c r="BE322" i="2" s="1"/>
  <c r="BI319" i="2"/>
  <c r="BH319" i="2"/>
  <c r="BG319" i="2"/>
  <c r="BF319" i="2"/>
  <c r="T319" i="2"/>
  <c r="R319" i="2"/>
  <c r="P319" i="2"/>
  <c r="BK319" i="2"/>
  <c r="J319" i="2"/>
  <c r="BE319" i="2" s="1"/>
  <c r="BI318" i="2"/>
  <c r="BH318" i="2"/>
  <c r="BG318" i="2"/>
  <c r="BF318" i="2"/>
  <c r="T318" i="2"/>
  <c r="R318" i="2"/>
  <c r="P318" i="2"/>
  <c r="BK318" i="2"/>
  <c r="J318" i="2"/>
  <c r="BE318" i="2" s="1"/>
  <c r="BI315" i="2"/>
  <c r="BH315" i="2"/>
  <c r="BG315" i="2"/>
  <c r="BF315" i="2"/>
  <c r="T315" i="2"/>
  <c r="R315" i="2"/>
  <c r="P315" i="2"/>
  <c r="BK315" i="2"/>
  <c r="J315" i="2"/>
  <c r="BE315" i="2" s="1"/>
  <c r="BI312" i="2"/>
  <c r="BH312" i="2"/>
  <c r="BG312" i="2"/>
  <c r="BF312" i="2"/>
  <c r="T312" i="2"/>
  <c r="R312" i="2"/>
  <c r="P312" i="2"/>
  <c r="BK312" i="2"/>
  <c r="J312" i="2"/>
  <c r="BE312" i="2" s="1"/>
  <c r="BI309" i="2"/>
  <c r="BH309" i="2"/>
  <c r="BG309" i="2"/>
  <c r="BF309" i="2"/>
  <c r="T309" i="2"/>
  <c r="R309" i="2"/>
  <c r="P309" i="2"/>
  <c r="BK309" i="2"/>
  <c r="J309" i="2"/>
  <c r="BE309" i="2"/>
  <c r="BI308" i="2"/>
  <c r="BH308" i="2"/>
  <c r="BG308" i="2"/>
  <c r="BF308" i="2"/>
  <c r="T308" i="2"/>
  <c r="R308" i="2"/>
  <c r="P308" i="2"/>
  <c r="BK308" i="2"/>
  <c r="BK302" i="2" s="1"/>
  <c r="J302" i="2" s="1"/>
  <c r="J103" i="2" s="1"/>
  <c r="J308" i="2"/>
  <c r="BE308" i="2" s="1"/>
  <c r="BI307" i="2"/>
  <c r="BH307" i="2"/>
  <c r="BG307" i="2"/>
  <c r="BF307" i="2"/>
  <c r="T307" i="2"/>
  <c r="R307" i="2"/>
  <c r="P307" i="2"/>
  <c r="BK307" i="2"/>
  <c r="J307" i="2"/>
  <c r="BE307" i="2" s="1"/>
  <c r="BI305" i="2"/>
  <c r="BH305" i="2"/>
  <c r="BG305" i="2"/>
  <c r="BF305" i="2"/>
  <c r="T305" i="2"/>
  <c r="T302" i="2" s="1"/>
  <c r="R305" i="2"/>
  <c r="P305" i="2"/>
  <c r="BK305" i="2"/>
  <c r="J305" i="2"/>
  <c r="BE305" i="2"/>
  <c r="BI303" i="2"/>
  <c r="BH303" i="2"/>
  <c r="BG303" i="2"/>
  <c r="BF303" i="2"/>
  <c r="T303" i="2"/>
  <c r="R303" i="2"/>
  <c r="R302" i="2" s="1"/>
  <c r="P303" i="2"/>
  <c r="P302" i="2" s="1"/>
  <c r="BK303" i="2"/>
  <c r="J303" i="2"/>
  <c r="BE303" i="2" s="1"/>
  <c r="BI298" i="2"/>
  <c r="BH298" i="2"/>
  <c r="BG298" i="2"/>
  <c r="BF298" i="2"/>
  <c r="T298" i="2"/>
  <c r="R298" i="2"/>
  <c r="P298" i="2"/>
  <c r="BK298" i="2"/>
  <c r="J298" i="2"/>
  <c r="BE298" i="2" s="1"/>
  <c r="BI297" i="2"/>
  <c r="BH297" i="2"/>
  <c r="BG297" i="2"/>
  <c r="BF297" i="2"/>
  <c r="T297" i="2"/>
  <c r="R297" i="2"/>
  <c r="P297" i="2"/>
  <c r="BK297" i="2"/>
  <c r="J297" i="2"/>
  <c r="BE297" i="2" s="1"/>
  <c r="BI296" i="2"/>
  <c r="BH296" i="2"/>
  <c r="BG296" i="2"/>
  <c r="BF296" i="2"/>
  <c r="T296" i="2"/>
  <c r="R296" i="2"/>
  <c r="P296" i="2"/>
  <c r="BK296" i="2"/>
  <c r="J296" i="2"/>
  <c r="BE296" i="2" s="1"/>
  <c r="BI295" i="2"/>
  <c r="BH295" i="2"/>
  <c r="BG295" i="2"/>
  <c r="BF295" i="2"/>
  <c r="T295" i="2"/>
  <c r="R295" i="2"/>
  <c r="P295" i="2"/>
  <c r="BK295" i="2"/>
  <c r="J295" i="2"/>
  <c r="BE295" i="2" s="1"/>
  <c r="BI294" i="2"/>
  <c r="BH294" i="2"/>
  <c r="BG294" i="2"/>
  <c r="BF294" i="2"/>
  <c r="T294" i="2"/>
  <c r="R294" i="2"/>
  <c r="P294" i="2"/>
  <c r="BK294" i="2"/>
  <c r="J294" i="2"/>
  <c r="BE294" i="2" s="1"/>
  <c r="BI293" i="2"/>
  <c r="BH293" i="2"/>
  <c r="BG293" i="2"/>
  <c r="BF293" i="2"/>
  <c r="T293" i="2"/>
  <c r="R293" i="2"/>
  <c r="P293" i="2"/>
  <c r="BK293" i="2"/>
  <c r="J293" i="2"/>
  <c r="BE293" i="2" s="1"/>
  <c r="BI290" i="2"/>
  <c r="BH290" i="2"/>
  <c r="BG290" i="2"/>
  <c r="BF290" i="2"/>
  <c r="T290" i="2"/>
  <c r="R290" i="2"/>
  <c r="P290" i="2"/>
  <c r="BK290" i="2"/>
  <c r="J290" i="2"/>
  <c r="BE290" i="2"/>
  <c r="BI289" i="2"/>
  <c r="BH289" i="2"/>
  <c r="BG289" i="2"/>
  <c r="BF289" i="2"/>
  <c r="T289" i="2"/>
  <c r="R289" i="2"/>
  <c r="P289" i="2"/>
  <c r="BK289" i="2"/>
  <c r="J289" i="2"/>
  <c r="BE289" i="2" s="1"/>
  <c r="BI287" i="2"/>
  <c r="BH287" i="2"/>
  <c r="BG287" i="2"/>
  <c r="BF287" i="2"/>
  <c r="T287" i="2"/>
  <c r="R287" i="2"/>
  <c r="P287" i="2"/>
  <c r="BK287" i="2"/>
  <c r="J287" i="2"/>
  <c r="BE287" i="2" s="1"/>
  <c r="BI286" i="2"/>
  <c r="BH286" i="2"/>
  <c r="BG286" i="2"/>
  <c r="BF286" i="2"/>
  <c r="T286" i="2"/>
  <c r="R286" i="2"/>
  <c r="P286" i="2"/>
  <c r="BK286" i="2"/>
  <c r="J286" i="2"/>
  <c r="BE286" i="2"/>
  <c r="BI285" i="2"/>
  <c r="BH285" i="2"/>
  <c r="BG285" i="2"/>
  <c r="BF285" i="2"/>
  <c r="T285" i="2"/>
  <c r="R285" i="2"/>
  <c r="P285" i="2"/>
  <c r="BK285" i="2"/>
  <c r="J285" i="2"/>
  <c r="BE285" i="2" s="1"/>
  <c r="BI284" i="2"/>
  <c r="BH284" i="2"/>
  <c r="BG284" i="2"/>
  <c r="BF284" i="2"/>
  <c r="T284" i="2"/>
  <c r="R284" i="2"/>
  <c r="P284" i="2"/>
  <c r="BK284" i="2"/>
  <c r="J284" i="2"/>
  <c r="BE284" i="2" s="1"/>
  <c r="BI283" i="2"/>
  <c r="BH283" i="2"/>
  <c r="BG283" i="2"/>
  <c r="BF283" i="2"/>
  <c r="T283" i="2"/>
  <c r="R283" i="2"/>
  <c r="P283" i="2"/>
  <c r="BK283" i="2"/>
  <c r="J283" i="2"/>
  <c r="BE283" i="2"/>
  <c r="BI282" i="2"/>
  <c r="BH282" i="2"/>
  <c r="BG282" i="2"/>
  <c r="BF282" i="2"/>
  <c r="T282" i="2"/>
  <c r="R282" i="2"/>
  <c r="P282" i="2"/>
  <c r="BK282" i="2"/>
  <c r="J282" i="2"/>
  <c r="BE282" i="2"/>
  <c r="BI281" i="2"/>
  <c r="BH281" i="2"/>
  <c r="BG281" i="2"/>
  <c r="BF281" i="2"/>
  <c r="T281" i="2"/>
  <c r="R281" i="2"/>
  <c r="P281" i="2"/>
  <c r="BK281" i="2"/>
  <c r="J281" i="2"/>
  <c r="BE281" i="2" s="1"/>
  <c r="BI277" i="2"/>
  <c r="BH277" i="2"/>
  <c r="BG277" i="2"/>
  <c r="BF277" i="2"/>
  <c r="T277" i="2"/>
  <c r="R277" i="2"/>
  <c r="P277" i="2"/>
  <c r="BK277" i="2"/>
  <c r="J277" i="2"/>
  <c r="BE277" i="2"/>
  <c r="BI276" i="2"/>
  <c r="BH276" i="2"/>
  <c r="BG276" i="2"/>
  <c r="BF276" i="2"/>
  <c r="T276" i="2"/>
  <c r="R276" i="2"/>
  <c r="P276" i="2"/>
  <c r="BK276" i="2"/>
  <c r="J276" i="2"/>
  <c r="BE276" i="2"/>
  <c r="BI274" i="2"/>
  <c r="BH274" i="2"/>
  <c r="BG274" i="2"/>
  <c r="BF274" i="2"/>
  <c r="T274" i="2"/>
  <c r="R274" i="2"/>
  <c r="P274" i="2"/>
  <c r="BK274" i="2"/>
  <c r="BK268" i="2" s="1"/>
  <c r="J268" i="2" s="1"/>
  <c r="J102" i="2" s="1"/>
  <c r="J274" i="2"/>
  <c r="BE274" i="2" s="1"/>
  <c r="BI273" i="2"/>
  <c r="BH273" i="2"/>
  <c r="BG273" i="2"/>
  <c r="BF273" i="2"/>
  <c r="T273" i="2"/>
  <c r="R273" i="2"/>
  <c r="P273" i="2"/>
  <c r="BK273" i="2"/>
  <c r="J273" i="2"/>
  <c r="BE273" i="2"/>
  <c r="BI272" i="2"/>
  <c r="BH272" i="2"/>
  <c r="BG272" i="2"/>
  <c r="BF272" i="2"/>
  <c r="T272" i="2"/>
  <c r="T268" i="2" s="1"/>
  <c r="R272" i="2"/>
  <c r="P272" i="2"/>
  <c r="BK272" i="2"/>
  <c r="J272" i="2"/>
  <c r="BE272" i="2"/>
  <c r="BI269" i="2"/>
  <c r="BH269" i="2"/>
  <c r="BG269" i="2"/>
  <c r="BF269" i="2"/>
  <c r="T269" i="2"/>
  <c r="R269" i="2"/>
  <c r="R268" i="2"/>
  <c r="P269" i="2"/>
  <c r="P268" i="2" s="1"/>
  <c r="BK269" i="2"/>
  <c r="J269" i="2"/>
  <c r="BE269" i="2" s="1"/>
  <c r="BI265" i="2"/>
  <c r="BH265" i="2"/>
  <c r="BG265" i="2"/>
  <c r="BF265" i="2"/>
  <c r="T265" i="2"/>
  <c r="R265" i="2"/>
  <c r="P265" i="2"/>
  <c r="BK265" i="2"/>
  <c r="J265" i="2"/>
  <c r="BE265" i="2"/>
  <c r="BI264" i="2"/>
  <c r="BH264" i="2"/>
  <c r="BG264" i="2"/>
  <c r="BF264" i="2"/>
  <c r="T264" i="2"/>
  <c r="R264" i="2"/>
  <c r="P264" i="2"/>
  <c r="BK264" i="2"/>
  <c r="J264" i="2"/>
  <c r="BE264" i="2"/>
  <c r="BI260" i="2"/>
  <c r="BH260" i="2"/>
  <c r="BG260" i="2"/>
  <c r="BF260" i="2"/>
  <c r="T260" i="2"/>
  <c r="R260" i="2"/>
  <c r="P260" i="2"/>
  <c r="BK260" i="2"/>
  <c r="J260" i="2"/>
  <c r="BE260" i="2" s="1"/>
  <c r="BI257" i="2"/>
  <c r="BH257" i="2"/>
  <c r="BG257" i="2"/>
  <c r="BF257" i="2"/>
  <c r="T257" i="2"/>
  <c r="R257" i="2"/>
  <c r="P257" i="2"/>
  <c r="BK257" i="2"/>
  <c r="J257" i="2"/>
  <c r="BE257" i="2"/>
  <c r="BI254" i="2"/>
  <c r="BH254" i="2"/>
  <c r="BG254" i="2"/>
  <c r="BF254" i="2"/>
  <c r="T254" i="2"/>
  <c r="R254" i="2"/>
  <c r="P254" i="2"/>
  <c r="BK254" i="2"/>
  <c r="J254" i="2"/>
  <c r="BE254" i="2"/>
  <c r="BI253" i="2"/>
  <c r="BH253" i="2"/>
  <c r="BG253" i="2"/>
  <c r="BF253" i="2"/>
  <c r="T253" i="2"/>
  <c r="R253" i="2"/>
  <c r="P253" i="2"/>
  <c r="BK253" i="2"/>
  <c r="J253" i="2"/>
  <c r="BE253" i="2"/>
  <c r="BI250" i="2"/>
  <c r="BH250" i="2"/>
  <c r="BG250" i="2"/>
  <c r="BF250" i="2"/>
  <c r="T250" i="2"/>
  <c r="R250" i="2"/>
  <c r="P250" i="2"/>
  <c r="BK250" i="2"/>
  <c r="J250" i="2"/>
  <c r="BE250" i="2"/>
  <c r="BI247" i="2"/>
  <c r="BH247" i="2"/>
  <c r="BG247" i="2"/>
  <c r="BF247" i="2"/>
  <c r="T247" i="2"/>
  <c r="R247" i="2"/>
  <c r="P247" i="2"/>
  <c r="BK247" i="2"/>
  <c r="J247" i="2"/>
  <c r="BE247" i="2"/>
  <c r="BI246" i="2"/>
  <c r="BH246" i="2"/>
  <c r="BG246" i="2"/>
  <c r="BF246" i="2"/>
  <c r="T246" i="2"/>
  <c r="R246" i="2"/>
  <c r="P246" i="2"/>
  <c r="BK246" i="2"/>
  <c r="J246" i="2"/>
  <c r="BE246" i="2"/>
  <c r="BI240" i="2"/>
  <c r="BH240" i="2"/>
  <c r="BG240" i="2"/>
  <c r="BF240" i="2"/>
  <c r="T240" i="2"/>
  <c r="R240" i="2"/>
  <c r="P240" i="2"/>
  <c r="BK240" i="2"/>
  <c r="J240" i="2"/>
  <c r="BE240" i="2"/>
  <c r="BI238" i="2"/>
  <c r="BH238" i="2"/>
  <c r="BG238" i="2"/>
  <c r="BF238" i="2"/>
  <c r="T238" i="2"/>
  <c r="R238" i="2"/>
  <c r="P238" i="2"/>
  <c r="BK238" i="2"/>
  <c r="J238" i="2"/>
  <c r="BE238" i="2"/>
  <c r="BI237" i="2"/>
  <c r="BH237" i="2"/>
  <c r="BG237" i="2"/>
  <c r="BF237" i="2"/>
  <c r="T237" i="2"/>
  <c r="R237" i="2"/>
  <c r="P237" i="2"/>
  <c r="BK237" i="2"/>
  <c r="J237" i="2"/>
  <c r="BE237" i="2"/>
  <c r="BI235" i="2"/>
  <c r="BH235" i="2"/>
  <c r="BG235" i="2"/>
  <c r="BF235" i="2"/>
  <c r="T235" i="2"/>
  <c r="R235" i="2"/>
  <c r="P235" i="2"/>
  <c r="BK235" i="2"/>
  <c r="J235" i="2"/>
  <c r="BE235" i="2"/>
  <c r="BI232" i="2"/>
  <c r="BH232" i="2"/>
  <c r="BG232" i="2"/>
  <c r="BF232" i="2"/>
  <c r="T232" i="2"/>
  <c r="T217" i="2" s="1"/>
  <c r="R232" i="2"/>
  <c r="R217" i="2" s="1"/>
  <c r="P232" i="2"/>
  <c r="BK232" i="2"/>
  <c r="J232" i="2"/>
  <c r="BE232" i="2"/>
  <c r="BI226" i="2"/>
  <c r="BH226" i="2"/>
  <c r="BG226" i="2"/>
  <c r="BF226" i="2"/>
  <c r="T226" i="2"/>
  <c r="R226" i="2"/>
  <c r="P226" i="2"/>
  <c r="BK226" i="2"/>
  <c r="BK217" i="2" s="1"/>
  <c r="J217" i="2" s="1"/>
  <c r="J101" i="2" s="1"/>
  <c r="J226" i="2"/>
  <c r="BE226" i="2"/>
  <c r="BI218" i="2"/>
  <c r="BH218" i="2"/>
  <c r="BG218" i="2"/>
  <c r="BF218" i="2"/>
  <c r="T218" i="2"/>
  <c r="R218" i="2"/>
  <c r="P218" i="2"/>
  <c r="P217" i="2"/>
  <c r="BK218" i="2"/>
  <c r="J218" i="2"/>
  <c r="BE218" i="2"/>
  <c r="BI213" i="2"/>
  <c r="BH213" i="2"/>
  <c r="BG213" i="2"/>
  <c r="BF213" i="2"/>
  <c r="T213" i="2"/>
  <c r="T212" i="2"/>
  <c r="R213" i="2"/>
  <c r="R212" i="2"/>
  <c r="P213" i="2"/>
  <c r="P212" i="2"/>
  <c r="BK213" i="2"/>
  <c r="BK212" i="2"/>
  <c r="J212" i="2" s="1"/>
  <c r="J100" i="2" s="1"/>
  <c r="J213" i="2"/>
  <c r="BE213" i="2" s="1"/>
  <c r="BI211" i="2"/>
  <c r="BH211" i="2"/>
  <c r="BG211" i="2"/>
  <c r="BF211" i="2"/>
  <c r="T211" i="2"/>
  <c r="T210" i="2" s="1"/>
  <c r="R211" i="2"/>
  <c r="R210" i="2"/>
  <c r="P211" i="2"/>
  <c r="P210" i="2"/>
  <c r="BK211" i="2"/>
  <c r="BK210" i="2" s="1"/>
  <c r="J210" i="2" s="1"/>
  <c r="J99" i="2" s="1"/>
  <c r="J211" i="2"/>
  <c r="BE211" i="2" s="1"/>
  <c r="BI209" i="2"/>
  <c r="BH209" i="2"/>
  <c r="BG209" i="2"/>
  <c r="BF209" i="2"/>
  <c r="T209" i="2"/>
  <c r="R209" i="2"/>
  <c r="P209" i="2"/>
  <c r="BK209" i="2"/>
  <c r="J209" i="2"/>
  <c r="BE209" i="2"/>
  <c r="BI208" i="2"/>
  <c r="BH208" i="2"/>
  <c r="BG208" i="2"/>
  <c r="BF208" i="2"/>
  <c r="T208" i="2"/>
  <c r="R208" i="2"/>
  <c r="P208" i="2"/>
  <c r="BK208" i="2"/>
  <c r="J208" i="2"/>
  <c r="BE208" i="2" s="1"/>
  <c r="BI207" i="2"/>
  <c r="BH207" i="2"/>
  <c r="BG207" i="2"/>
  <c r="BF207" i="2"/>
  <c r="T207" i="2"/>
  <c r="R207" i="2"/>
  <c r="P207" i="2"/>
  <c r="BK207" i="2"/>
  <c r="J207" i="2"/>
  <c r="BE207" i="2"/>
  <c r="BI204" i="2"/>
  <c r="BH204" i="2"/>
  <c r="BG204" i="2"/>
  <c r="BF204" i="2"/>
  <c r="T204" i="2"/>
  <c r="R204" i="2"/>
  <c r="P204" i="2"/>
  <c r="BK204" i="2"/>
  <c r="J204" i="2"/>
  <c r="BE204" i="2"/>
  <c r="BI202" i="2"/>
  <c r="BH202" i="2"/>
  <c r="BG202" i="2"/>
  <c r="BF202" i="2"/>
  <c r="T202" i="2"/>
  <c r="R202" i="2"/>
  <c r="P202" i="2"/>
  <c r="BK202" i="2"/>
  <c r="J202" i="2"/>
  <c r="BE202" i="2"/>
  <c r="BI201" i="2"/>
  <c r="BH201" i="2"/>
  <c r="BG201" i="2"/>
  <c r="BF201" i="2"/>
  <c r="T201" i="2"/>
  <c r="R201" i="2"/>
  <c r="P201" i="2"/>
  <c r="BK201" i="2"/>
  <c r="J201" i="2"/>
  <c r="BE201" i="2"/>
  <c r="BI198" i="2"/>
  <c r="BH198" i="2"/>
  <c r="BG198" i="2"/>
  <c r="BF198" i="2"/>
  <c r="T198" i="2"/>
  <c r="R198" i="2"/>
  <c r="P198" i="2"/>
  <c r="BK198" i="2"/>
  <c r="J198" i="2"/>
  <c r="BE198" i="2"/>
  <c r="BI191" i="2"/>
  <c r="BH191" i="2"/>
  <c r="BG191" i="2"/>
  <c r="BF191" i="2"/>
  <c r="T191" i="2"/>
  <c r="R191" i="2"/>
  <c r="P191" i="2"/>
  <c r="BK191" i="2"/>
  <c r="J191" i="2"/>
  <c r="BE191" i="2"/>
  <c r="BI189" i="2"/>
  <c r="BH189" i="2"/>
  <c r="BG189" i="2"/>
  <c r="BF189" i="2"/>
  <c r="T189" i="2"/>
  <c r="R189" i="2"/>
  <c r="P189" i="2"/>
  <c r="BK189" i="2"/>
  <c r="J189" i="2"/>
  <c r="BE189" i="2"/>
  <c r="BI185" i="2"/>
  <c r="BH185" i="2"/>
  <c r="BG185" i="2"/>
  <c r="BF185" i="2"/>
  <c r="T185" i="2"/>
  <c r="R185" i="2"/>
  <c r="P185" i="2"/>
  <c r="BK185" i="2"/>
  <c r="J185" i="2"/>
  <c r="BE185" i="2"/>
  <c r="BI183" i="2"/>
  <c r="BH183" i="2"/>
  <c r="BG183" i="2"/>
  <c r="BF183" i="2"/>
  <c r="T183" i="2"/>
  <c r="R183" i="2"/>
  <c r="P183" i="2"/>
  <c r="BK183" i="2"/>
  <c r="J183" i="2"/>
  <c r="BE183" i="2"/>
  <c r="BI180" i="2"/>
  <c r="BH180" i="2"/>
  <c r="BG180" i="2"/>
  <c r="BF180" i="2"/>
  <c r="T180" i="2"/>
  <c r="R180" i="2"/>
  <c r="P180" i="2"/>
  <c r="BK180" i="2"/>
  <c r="J180" i="2"/>
  <c r="BE180" i="2"/>
  <c r="BI171" i="2"/>
  <c r="BH171" i="2"/>
  <c r="BG171" i="2"/>
  <c r="BF171" i="2"/>
  <c r="T171" i="2"/>
  <c r="R171" i="2"/>
  <c r="P171" i="2"/>
  <c r="BK171" i="2"/>
  <c r="J171" i="2"/>
  <c r="BE171" i="2"/>
  <c r="BI169" i="2"/>
  <c r="BH169" i="2"/>
  <c r="BG169" i="2"/>
  <c r="BF169" i="2"/>
  <c r="T169" i="2"/>
  <c r="R169" i="2"/>
  <c r="P169" i="2"/>
  <c r="BK169" i="2"/>
  <c r="J169" i="2"/>
  <c r="BE169" i="2" s="1"/>
  <c r="BI167" i="2"/>
  <c r="BH167" i="2"/>
  <c r="BG167" i="2"/>
  <c r="BF167" i="2"/>
  <c r="T167" i="2"/>
  <c r="R167" i="2"/>
  <c r="P167" i="2"/>
  <c r="BK167" i="2"/>
  <c r="J167" i="2"/>
  <c r="BE167" i="2"/>
  <c r="BI165" i="2"/>
  <c r="BH165" i="2"/>
  <c r="BG165" i="2"/>
  <c r="BF165" i="2"/>
  <c r="T165" i="2"/>
  <c r="R165" i="2"/>
  <c r="P165" i="2"/>
  <c r="BK165" i="2"/>
  <c r="J165" i="2"/>
  <c r="BE165" i="2"/>
  <c r="BI163" i="2"/>
  <c r="BH163" i="2"/>
  <c r="BG163" i="2"/>
  <c r="BF163" i="2"/>
  <c r="T163" i="2"/>
  <c r="R163" i="2"/>
  <c r="P163" i="2"/>
  <c r="BK163" i="2"/>
  <c r="J163" i="2"/>
  <c r="BE163" i="2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P158" i="2"/>
  <c r="BK158" i="2"/>
  <c r="J158" i="2"/>
  <c r="BE158" i="2"/>
  <c r="BI154" i="2"/>
  <c r="BH154" i="2"/>
  <c r="BG154" i="2"/>
  <c r="BF154" i="2"/>
  <c r="T154" i="2"/>
  <c r="R154" i="2"/>
  <c r="P154" i="2"/>
  <c r="BK154" i="2"/>
  <c r="J154" i="2"/>
  <c r="BE154" i="2"/>
  <c r="BI152" i="2"/>
  <c r="BH152" i="2"/>
  <c r="BG152" i="2"/>
  <c r="BF152" i="2"/>
  <c r="T152" i="2"/>
  <c r="R152" i="2"/>
  <c r="P152" i="2"/>
  <c r="BK152" i="2"/>
  <c r="J152" i="2"/>
  <c r="BE152" i="2"/>
  <c r="BI150" i="2"/>
  <c r="BH150" i="2"/>
  <c r="BG150" i="2"/>
  <c r="BF150" i="2"/>
  <c r="T150" i="2"/>
  <c r="R150" i="2"/>
  <c r="P150" i="2"/>
  <c r="BK150" i="2"/>
  <c r="J150" i="2"/>
  <c r="BE150" i="2"/>
  <c r="BI147" i="2"/>
  <c r="BH147" i="2"/>
  <c r="BG147" i="2"/>
  <c r="BF147" i="2"/>
  <c r="T147" i="2"/>
  <c r="R147" i="2"/>
  <c r="P147" i="2"/>
  <c r="BK147" i="2"/>
  <c r="J147" i="2"/>
  <c r="BE147" i="2"/>
  <c r="BI145" i="2"/>
  <c r="BH145" i="2"/>
  <c r="F36" i="2" s="1"/>
  <c r="BC95" i="1" s="1"/>
  <c r="BC94" i="1" s="1"/>
  <c r="BG145" i="2"/>
  <c r="BF145" i="2"/>
  <c r="T145" i="2"/>
  <c r="R145" i="2"/>
  <c r="P145" i="2"/>
  <c r="BK145" i="2"/>
  <c r="BK136" i="2" s="1"/>
  <c r="J145" i="2"/>
  <c r="BE145" i="2"/>
  <c r="BI142" i="2"/>
  <c r="BH142" i="2"/>
  <c r="BG142" i="2"/>
  <c r="BF142" i="2"/>
  <c r="J34" i="2" s="1"/>
  <c r="AW95" i="1" s="1"/>
  <c r="T142" i="2"/>
  <c r="R142" i="2"/>
  <c r="P142" i="2"/>
  <c r="BK142" i="2"/>
  <c r="J142" i="2"/>
  <c r="BE142" i="2"/>
  <c r="BI139" i="2"/>
  <c r="BH139" i="2"/>
  <c r="BG139" i="2"/>
  <c r="BF139" i="2"/>
  <c r="T139" i="2"/>
  <c r="R139" i="2"/>
  <c r="P139" i="2"/>
  <c r="BK139" i="2"/>
  <c r="J139" i="2"/>
  <c r="BE139" i="2"/>
  <c r="BI137" i="2"/>
  <c r="F37" i="2"/>
  <c r="BD95" i="1" s="1"/>
  <c r="BD94" i="1" s="1"/>
  <c r="W33" i="1" s="1"/>
  <c r="BH137" i="2"/>
  <c r="BG137" i="2"/>
  <c r="F35" i="2"/>
  <c r="BB95" i="1" s="1"/>
  <c r="BB94" i="1" s="1"/>
  <c r="BF137" i="2"/>
  <c r="T137" i="2"/>
  <c r="T136" i="2" s="1"/>
  <c r="R137" i="2"/>
  <c r="R136" i="2"/>
  <c r="P137" i="2"/>
  <c r="P136" i="2" s="1"/>
  <c r="BK137" i="2"/>
  <c r="J137" i="2"/>
  <c r="BE137" i="2" s="1"/>
  <c r="J131" i="2"/>
  <c r="J130" i="2"/>
  <c r="F130" i="2"/>
  <c r="F128" i="2"/>
  <c r="E126" i="2"/>
  <c r="J92" i="2"/>
  <c r="J91" i="2"/>
  <c r="F91" i="2"/>
  <c r="F89" i="2"/>
  <c r="E87" i="2"/>
  <c r="J18" i="2"/>
  <c r="E18" i="2"/>
  <c r="F131" i="2"/>
  <c r="F92" i="2"/>
  <c r="J17" i="2"/>
  <c r="J12" i="2"/>
  <c r="J128" i="2" s="1"/>
  <c r="E7" i="2"/>
  <c r="E124" i="2" s="1"/>
  <c r="E85" i="2"/>
  <c r="AS94" i="1"/>
  <c r="L90" i="1"/>
  <c r="AM90" i="1"/>
  <c r="AM89" i="1"/>
  <c r="L89" i="1"/>
  <c r="AM87" i="1"/>
  <c r="L87" i="1"/>
  <c r="L85" i="1"/>
  <c r="L84" i="1"/>
  <c r="P135" i="2" l="1"/>
  <c r="P134" i="2" s="1"/>
  <c r="AU95" i="1" s="1"/>
  <c r="AU94" i="1" s="1"/>
  <c r="J354" i="2"/>
  <c r="J108" i="2" s="1"/>
  <c r="BK350" i="2"/>
  <c r="J350" i="2" s="1"/>
  <c r="J106" i="2" s="1"/>
  <c r="T359" i="2"/>
  <c r="AX94" i="1"/>
  <c r="W31" i="1"/>
  <c r="R135" i="2"/>
  <c r="R134" i="2" s="1"/>
  <c r="J136" i="2"/>
  <c r="J98" i="2" s="1"/>
  <c r="BK135" i="2"/>
  <c r="J33" i="2"/>
  <c r="AV95" i="1" s="1"/>
  <c r="AT95" i="1" s="1"/>
  <c r="F33" i="2"/>
  <c r="AZ95" i="1" s="1"/>
  <c r="AZ94" i="1" s="1"/>
  <c r="W32" i="1"/>
  <c r="AY94" i="1"/>
  <c r="T135" i="2"/>
  <c r="T134" i="2" s="1"/>
  <c r="R350" i="2"/>
  <c r="J360" i="2"/>
  <c r="J110" i="2" s="1"/>
  <c r="BK359" i="2"/>
  <c r="J359" i="2" s="1"/>
  <c r="J109" i="2" s="1"/>
  <c r="F34" i="2"/>
  <c r="BA95" i="1" s="1"/>
  <c r="BA94" i="1" s="1"/>
  <c r="J89" i="2"/>
  <c r="AV94" i="1" l="1"/>
  <c r="W29" i="1"/>
  <c r="J135" i="2"/>
  <c r="J97" i="2" s="1"/>
  <c r="BK134" i="2"/>
  <c r="J134" i="2" s="1"/>
  <c r="AW94" i="1"/>
  <c r="AK30" i="1" s="1"/>
  <c r="W30" i="1"/>
  <c r="J96" i="2" l="1"/>
  <c r="J30" i="2"/>
  <c r="AK29" i="1"/>
  <c r="AT94" i="1"/>
  <c r="J39" i="2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<sst xmlns="http://schemas.openxmlformats.org/spreadsheetml/2006/main" count="2875" uniqueCount="686">
  <si>
    <t>Export Komplet</t>
  </si>
  <si>
    <t/>
  </si>
  <si>
    <t>2.0</t>
  </si>
  <si>
    <t>ZAMOK</t>
  </si>
  <si>
    <t>False</t>
  </si>
  <si>
    <t>{55893682-9ad6-4c89-8165-b34e6e003ad4}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</si>
  <si>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</si>
  <si>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</si>
  <si>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</si>
  <si>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</si>
  <si>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</si>
  <si>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</si>
  <si>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</si>
  <si>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</si>
  <si>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4DS18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</si>
  <si>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</si>
  <si>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</si>
  <si>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Nové ulice, Hostouň</t>
  </si>
  <si>
    <t>KSO:</t>
  </si>
  <si>
    <t>CC-CZ:</t>
  </si>
  <si>
    <t>Místo:</t>
  </si>
  <si>
    <t>Hostouň</t>
  </si>
  <si>
    <t>Datum:</t>
  </si>
  <si>
    <t>2. 7. 2019</t>
  </si>
  <si>
    <t>Zadavatel:</t>
  </si>
  <si>
    <t>IČ:</t>
  </si>
  <si>
    <t>Obec Hostouň</t>
  </si>
  <si>
    <t>DIČ:</t>
  </si>
  <si>
    <t>Uchazeč:</t>
  </si>
  <si>
    <t>Vyplň údaj</t>
  </si>
  <si>
    <t>Projektant:</t>
  </si>
  <si>
    <t>06605982</t>
  </si>
  <si>
    <t>DS Pro. spol. s r.o.</t>
  </si>
  <si>
    <t>True</t>
  </si>
  <si>
    <t>Zpracovatel:</t>
  </si>
  <si>
    <t>Ing. Kubíček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</si>
  <si>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</si>
  <si>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</si>
  <si>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</si>
  <si>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</si>
  <si>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</si>
  <si>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</si>
  <si>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</si>
  <si>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</si>
  <si>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</si>
  <si>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</si>
  <si>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</si>
  <si>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</si>
  <si>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</si>
  <si>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</si>
  <si>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</si>
  <si>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</si>
  <si>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</si>
  <si>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</si>
  <si>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</si>
  <si>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</si>
  <si>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</si>
  <si>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</si>
  <si>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</si>
  <si>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</si>
  <si>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</si>
  <si>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</si>
  <si>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</si>
  <si>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</si>
  <si>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</si>
  <si>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</si>
  <si>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</si>
  <si>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</si>
  <si>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</si>
  <si>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</si>
  <si>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</si>
  <si>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</si>
  <si>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</si>
  <si>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</si>
  <si>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</si>
  <si>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</si>
  <si>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</si>
  <si>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</si>
  <si>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</si>
  <si>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</si>
  <si>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</si>
  <si>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</si>
  <si>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</si>
  <si>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Komunikace</t>
  </si>
  <si>
    <t>STA</t>
  </si>
  <si>
    <t>1</t>
  </si>
  <si>
    <t>{fda1736f-f859-409f-881a-d03a190bc6c7}</t>
  </si>
  <si>
    <t>2</t>
  </si>
  <si>
    <t>drn</t>
  </si>
  <si>
    <t>Sejmutí drnu</t>
  </si>
  <si>
    <t>740</t>
  </si>
  <si>
    <t>BOURÁ_2</t>
  </si>
  <si>
    <t>Odstranění ZD vjezdů</t>
  </si>
  <si>
    <t>12</t>
  </si>
  <si>
    <t>KRYCÍ LIST SOUPISU PRACÍ</t>
  </si>
  <si>
    <t>BOURÁ_1</t>
  </si>
  <si>
    <t>Odstranění dlažeb</t>
  </si>
  <si>
    <t>25</t>
  </si>
  <si>
    <t>BOURÁ_6</t>
  </si>
  <si>
    <t>Odstranění bet. povrchu vyztuženého</t>
  </si>
  <si>
    <t>4,5</t>
  </si>
  <si>
    <t>BOURÁ_4</t>
  </si>
  <si>
    <t>Odstranění podkladu do 20cm</t>
  </si>
  <si>
    <t>1966,5</t>
  </si>
  <si>
    <t>BOURÁ_5</t>
  </si>
  <si>
    <t>Odstranění podkladu do 30cm</t>
  </si>
  <si>
    <t>2550</t>
  </si>
  <si>
    <t>Objekt:</t>
  </si>
  <si>
    <t>FRÉZA</t>
  </si>
  <si>
    <t>Frézování asf. vrstev</t>
  </si>
  <si>
    <t>01 - Komunikace</t>
  </si>
  <si>
    <t>odkopavky</t>
  </si>
  <si>
    <t>1915,284</t>
  </si>
  <si>
    <t>BOURÁ_3</t>
  </si>
  <si>
    <t>Odstranění betonu 10cm</t>
  </si>
  <si>
    <t>35</t>
  </si>
  <si>
    <t>BOURÁ_7</t>
  </si>
  <si>
    <t>Odstranění zatravňovacích tvarovek</t>
  </si>
  <si>
    <t>BOURÁ_8</t>
  </si>
  <si>
    <t>Odstranění asff. povrchu tl 5cm</t>
  </si>
  <si>
    <t>1890</t>
  </si>
  <si>
    <t>odvoz</t>
  </si>
  <si>
    <t>odvoz výkopku</t>
  </si>
  <si>
    <t>2285,284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</si>
  <si>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</si>
  <si>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</si>
  <si>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</si>
  <si>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</si>
  <si>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</si>
  <si>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</si>
  <si>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</si>
  <si>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</si>
  <si>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</si>
  <si>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</si>
  <si>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</si>
  <si>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</si>
  <si>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</si>
  <si>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</si>
  <si>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</si>
  <si>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</si>
  <si>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743 - Elektromontáže - hrubá montáž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</si>
  <si>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</si>
  <si>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</si>
  <si>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</si>
  <si>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</si>
  <si>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</si>
  <si>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</si>
  <si>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</si>
  <si>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</si>
  <si>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</si>
  <si>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</si>
  <si>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</si>
  <si>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</si>
  <si>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</si>
  <si>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</si>
  <si>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</si>
  <si>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</si>
  <si>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</si>
  <si>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</si>
  <si>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</si>
  <si>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</si>
  <si>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</si>
  <si>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</si>
  <si>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</si>
  <si>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</si>
  <si>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111301111</t>
  </si>
  <si>
    <t>Sejmutí drnu tl do 100 mm s přemístěním do 50 m nebo naložením na dopravní prostředek</t>
  </si>
  <si>
    <t>m2</t>
  </si>
  <si>
    <t>4</t>
  </si>
  <si>
    <t>1375825470</t>
  </si>
  <si>
    <t>VV</t>
  </si>
  <si>
    <t>113106121</t>
  </si>
  <si>
    <t>Rozebrání dlažeb z betonových nebo kamenných dlaždic komunikací pro pěší ručně</t>
  </si>
  <si>
    <t>2069090427</t>
  </si>
  <si>
    <t>zatravňovací tvarovky</t>
  </si>
  <si>
    <t>3</t>
  </si>
  <si>
    <t>113106123</t>
  </si>
  <si>
    <t>Rozebrání dlažeb ze zámkových dlaždic komunikací pro pěší ručně</t>
  </si>
  <si>
    <t>-1708353572</t>
  </si>
  <si>
    <t>rozebrání ZD,napojení stáv. chodníku</t>
  </si>
  <si>
    <t>113106132</t>
  </si>
  <si>
    <t>Rozebrání dlažeb z betonových nebo kamenných dlaždic komunikací pro pěší strojně pl do 50 m2</t>
  </si>
  <si>
    <t>1948415555</t>
  </si>
  <si>
    <t>5</t>
  </si>
  <si>
    <t>113107131</t>
  </si>
  <si>
    <t>Odstranění podkladu z betonu prostého tl 150 mm ručně</t>
  </si>
  <si>
    <t>-1710094500</t>
  </si>
  <si>
    <t>vjezdy</t>
  </si>
  <si>
    <t>6</t>
  </si>
  <si>
    <t>113107136</t>
  </si>
  <si>
    <t>Odstranění podkladu z betonu vyztuženého sítěmi tl 150 mm ručně</t>
  </si>
  <si>
    <t>835605022</t>
  </si>
  <si>
    <t>"vjezd"4,5</t>
  </si>
  <si>
    <t>7</t>
  </si>
  <si>
    <t>113107141</t>
  </si>
  <si>
    <t>Odstranění podkladu živičného tl 50 mm ručně</t>
  </si>
  <si>
    <t>1616569552</t>
  </si>
  <si>
    <t>"chodníky+vjezdy"1890</t>
  </si>
  <si>
    <t>8</t>
  </si>
  <si>
    <t>113107222</t>
  </si>
  <si>
    <t>Odstranění podkladu pl přes 200 m2 z kameniva drceného tl 200 mm</t>
  </si>
  <si>
    <t>-713318797</t>
  </si>
  <si>
    <t>"chodníky+vjezdy"12+25+35+4,5+1890</t>
  </si>
  <si>
    <t>"štěrková plocha"95</t>
  </si>
  <si>
    <t>Součet</t>
  </si>
  <si>
    <t>9</t>
  </si>
  <si>
    <t>113107223</t>
  </si>
  <si>
    <t>Odstranění podkladu pl přes 200 m2 z kameniva drceného tl 300 mm</t>
  </si>
  <si>
    <t>-1196473474</t>
  </si>
  <si>
    <t>"vozovka"2550</t>
  </si>
  <si>
    <t>10</t>
  </si>
  <si>
    <t>113154113</t>
  </si>
  <si>
    <t>Frézování živičného krytu tl 50 mm pruh š 0,5 m pl do 500 m2 bez překážek v trase</t>
  </si>
  <si>
    <t>755039010</t>
  </si>
  <si>
    <t>Napojení na stáv. vozovku</t>
  </si>
  <si>
    <t>30</t>
  </si>
  <si>
    <t>11</t>
  </si>
  <si>
    <t>113154354</t>
  </si>
  <si>
    <t>Frézování živičného krytu tl 100 mm pruh š 1 m pl do 10000 m2 s překážkami v trase</t>
  </si>
  <si>
    <t>1597615811</t>
  </si>
  <si>
    <t>113201112</t>
  </si>
  <si>
    <t>Vytrhání obrub silničních ležatých</t>
  </si>
  <si>
    <t>m</t>
  </si>
  <si>
    <t>1863738776</t>
  </si>
  <si>
    <t>295</t>
  </si>
  <si>
    <t>13</t>
  </si>
  <si>
    <t>113202111</t>
  </si>
  <si>
    <t>Vytrhání obrub krajníků obrubníků stojatých</t>
  </si>
  <si>
    <t>232686176</t>
  </si>
  <si>
    <t>810</t>
  </si>
  <si>
    <t>14</t>
  </si>
  <si>
    <t>113203111</t>
  </si>
  <si>
    <t>Vytrhání obrub z dlažebních kostek</t>
  </si>
  <si>
    <t>620113444</t>
  </si>
  <si>
    <t>405</t>
  </si>
  <si>
    <t>122302202</t>
  </si>
  <si>
    <t>Odkopávky a prokopávky nezapažené pro silnice objemu do 1000 m3 v hornině tř. 4</t>
  </si>
  <si>
    <t>m3</t>
  </si>
  <si>
    <t>-2140388692</t>
  </si>
  <si>
    <t>"vjezdy"(612+70,5)*1,2*0,37</t>
  </si>
  <si>
    <t>"stání"(515+8,9)*1,2*0,42</t>
  </si>
  <si>
    <t>"vozovka"2820*1,2*0,41</t>
  </si>
  <si>
    <t>"chodník"(642+13)*1,2*0,25</t>
  </si>
  <si>
    <t>"dotěžení  na úroveň zemní pláně"(2820+515+8,9+612+70,5)*0,1*1,2+(642+13)*0,05*1,2</t>
  </si>
  <si>
    <t>"výměna AZ v tl.0,3m v 30% plochy vozovky"2820*0,3*0,3</t>
  </si>
  <si>
    <t>"odpočet odstraněn podkl. a krytů"(-((BOURÁ_1+BOURÁ_8+BOURÁ_7)*0,05)-(BOURÁ_2*0,08)-((BOURÁ_3+BOURÁ_4)*0,1)-(BOURÁ_5*0,2)-(BOURÁ_6*0,12)-(FRÉZA*0,08))</t>
  </si>
  <si>
    <t>16</t>
  </si>
  <si>
    <t>162302111</t>
  </si>
  <si>
    <t>Vodorovné přemístění drnu bez naložení se složením do 1000 m</t>
  </si>
  <si>
    <t>1663696631</t>
  </si>
  <si>
    <t>1/2 sejmutého drnu a ornice se použije zpět; odvoz a přívoz na deponii</t>
  </si>
  <si>
    <t>drn/2*2</t>
  </si>
  <si>
    <t>17</t>
  </si>
  <si>
    <t>162701105</t>
  </si>
  <si>
    <t>Vodorovné přemístění do 10000 m výkopku/sypaniny z horniny tř. 1 až 4</t>
  </si>
  <si>
    <t>1070671376</t>
  </si>
  <si>
    <t>odkopavky+drn/2</t>
  </si>
  <si>
    <t>18</t>
  </si>
  <si>
    <t>167102111</t>
  </si>
  <si>
    <t>Nakládání drnu ze skládky</t>
  </si>
  <si>
    <t>-412802933</t>
  </si>
  <si>
    <t>P</t>
  </si>
  <si>
    <t>Poznámka k položce:_x000D_
zpětná úprava terénu</t>
  </si>
  <si>
    <t>1/2 sejmutého drnu a ornice se použije zpět</t>
  </si>
  <si>
    <t>drn/2</t>
  </si>
  <si>
    <t>19</t>
  </si>
  <si>
    <t>174101101</t>
  </si>
  <si>
    <t>Zásyp jam, šachet rýh nebo kolem objektů sypaninou se zhutněním</t>
  </si>
  <si>
    <t>739465355</t>
  </si>
  <si>
    <t>Poznámka k položce:_x000D_
zpětný zásyp vybouraných UV</t>
  </si>
  <si>
    <t>20</t>
  </si>
  <si>
    <t>181102302</t>
  </si>
  <si>
    <t>Úprava pláně v zářezech se zhutněním</t>
  </si>
  <si>
    <t>-1762714726</t>
  </si>
  <si>
    <t>"vjezdy"(612+70,5)*1,2</t>
  </si>
  <si>
    <t>"stání"(515+8,9)*1,2</t>
  </si>
  <si>
    <t>"vozovka"2820*1,2</t>
  </si>
  <si>
    <t>"chodník"(642+13)*1,2</t>
  </si>
  <si>
    <t>"výměna AZ v tl.0,3m v 30% plochy vozovky"(2820)*0,3</t>
  </si>
  <si>
    <t>181301102</t>
  </si>
  <si>
    <t>Rozprostření ornice tl vrstvy do 150 mm pl do 500 m2 v rovině nebo ve svahu do 1:5</t>
  </si>
  <si>
    <t>602122781</t>
  </si>
  <si>
    <t>Poznámka k položce:_x000D_
včetně urovnání sejmutého drnu</t>
  </si>
  <si>
    <t>690</t>
  </si>
  <si>
    <t>22</t>
  </si>
  <si>
    <t>181411131</t>
  </si>
  <si>
    <t>Založení parkového trávníku výsevem plochy do 1000 m2 v rovině a ve svahu do 1:5</t>
  </si>
  <si>
    <t>-1956280243</t>
  </si>
  <si>
    <t>23</t>
  </si>
  <si>
    <t>M</t>
  </si>
  <si>
    <t>005724700</t>
  </si>
  <si>
    <t>osivo směs travní univerzál</t>
  </si>
  <si>
    <t>kg</t>
  </si>
  <si>
    <t>13121122</t>
  </si>
  <si>
    <t>690*0,025 'Přepočtené koeficientem množství</t>
  </si>
  <si>
    <t>24</t>
  </si>
  <si>
    <t>103641010</t>
  </si>
  <si>
    <t>zemina pro terénní úpravy -  ornice</t>
  </si>
  <si>
    <t>t</t>
  </si>
  <si>
    <t>-1493485150</t>
  </si>
  <si>
    <t>doplnění za nevhodný drn a ornici</t>
  </si>
  <si>
    <t>62</t>
  </si>
  <si>
    <t>183403114</t>
  </si>
  <si>
    <t>Obdělání půdy kultivátorováním v rovině a svahu do 1:5</t>
  </si>
  <si>
    <t>1829959481</t>
  </si>
  <si>
    <t>26</t>
  </si>
  <si>
    <t>184802111</t>
  </si>
  <si>
    <t>Chemické odplevelení před založením kultury nad 20 m2 postřikem na široko v rovině a svahu do 1:5</t>
  </si>
  <si>
    <t>1492649846</t>
  </si>
  <si>
    <t>27</t>
  </si>
  <si>
    <t>184818231</t>
  </si>
  <si>
    <t>Ochrana kmene průměru do 300 mm bedněním výšky do 2 m</t>
  </si>
  <si>
    <t>kus</t>
  </si>
  <si>
    <t>-353625833</t>
  </si>
  <si>
    <t>Zakládání</t>
  </si>
  <si>
    <t>28</t>
  </si>
  <si>
    <t>212752DN100</t>
  </si>
  <si>
    <t>Trativody z drenážních trubek se zřízením štěrkopískového lože pod trubky a s jejich obsypem v průměrném celkovém množství do 0,15 m3/m z trubek plastových flexibilních D přes 65 do 100 mm; vč. zemních prací, napojení, obalení geotextilií</t>
  </si>
  <si>
    <t>2047726015</t>
  </si>
  <si>
    <t>Svislé a kompletní konstrukce</t>
  </si>
  <si>
    <t>29</t>
  </si>
  <si>
    <t>359901111</t>
  </si>
  <si>
    <t>Vyčištění stok</t>
  </si>
  <si>
    <t>-1408400119</t>
  </si>
  <si>
    <t>Poznámka k položce:_x000D_
vyčištění a kontrola stáv. dešťové kanalizace vč. přípojek</t>
  </si>
  <si>
    <t>deš´tová kanalizace</t>
  </si>
  <si>
    <t>550</t>
  </si>
  <si>
    <t>Komunikace pozemní</t>
  </si>
  <si>
    <t>564851111</t>
  </si>
  <si>
    <t>Podklad ze štěrkodrtě ŠD tl 150 mm</t>
  </si>
  <si>
    <t>1696809897</t>
  </si>
  <si>
    <t>vozovka</t>
  </si>
  <si>
    <t>2820*2*1,15</t>
  </si>
  <si>
    <t>chodník</t>
  </si>
  <si>
    <t>(642+13)*1,15</t>
  </si>
  <si>
    <t>stání</t>
  </si>
  <si>
    <t>(515+8,9)*2*1,15</t>
  </si>
  <si>
    <t>31</t>
  </si>
  <si>
    <t>564871111</t>
  </si>
  <si>
    <t>Podklad ze štěrkodrtě ŠD tl 250 mm</t>
  </si>
  <si>
    <t>-2092507184</t>
  </si>
  <si>
    <t>(612+70,5+8,9)*1,15</t>
  </si>
  <si>
    <t>samostatný vjezd</t>
  </si>
  <si>
    <t>32</t>
  </si>
  <si>
    <t>564871116</t>
  </si>
  <si>
    <t>Podklad ze štěrkodrtě ŠD tl. 300 mm</t>
  </si>
  <si>
    <t>1452067516</t>
  </si>
  <si>
    <t>"výměna AZ v tl.0,3m v 30% plochy vozovky</t>
  </si>
  <si>
    <t>2820*0,3*1,2</t>
  </si>
  <si>
    <t>33</t>
  </si>
  <si>
    <t>565155111</t>
  </si>
  <si>
    <t>Asfaltový beton vrstva podkladní ACP 16 (obalované kamenivo OKS) tl 70 mm š do 3 m</t>
  </si>
  <si>
    <t>1311267479</t>
  </si>
  <si>
    <t>2820</t>
  </si>
  <si>
    <t>34</t>
  </si>
  <si>
    <t>571907118</t>
  </si>
  <si>
    <t>Posyp krytu kamenivem drceným nebo těženým do 70 kg/m2</t>
  </si>
  <si>
    <t>-854343314</t>
  </si>
  <si>
    <t>573231107</t>
  </si>
  <si>
    <t>Postřik živičný spojovací ze silniční emulze v množství 0,40 kg/m2</t>
  </si>
  <si>
    <t>1682247061</t>
  </si>
  <si>
    <t>2850</t>
  </si>
  <si>
    <t>36</t>
  </si>
  <si>
    <t>577134111</t>
  </si>
  <si>
    <t>Asfaltový beton vrstva obrusná ACO 11 (ABS) tř. I tl 40 mm š do 3 m z nemodifikovaného asfaltu</t>
  </si>
  <si>
    <t>-714335374</t>
  </si>
  <si>
    <t>obrus</t>
  </si>
  <si>
    <t>napojení na stáv. stav</t>
  </si>
  <si>
    <t>37</t>
  </si>
  <si>
    <t>596211113</t>
  </si>
  <si>
    <t>Kladení zámkové dlažby komunikací pro pěší tl 60 mm skupiny A pl přes 300 m2</t>
  </si>
  <si>
    <t>-208919648</t>
  </si>
  <si>
    <t>38</t>
  </si>
  <si>
    <t>59245018</t>
  </si>
  <si>
    <t>dlažba skladebná betonová 200x100x60mm přírodní</t>
  </si>
  <si>
    <t>1531663985</t>
  </si>
  <si>
    <t>642</t>
  </si>
  <si>
    <t>642*1,03 'Přepočtené koeficientem množství</t>
  </si>
  <si>
    <t>39</t>
  </si>
  <si>
    <t>59245006</t>
  </si>
  <si>
    <t>dlažba skladebná betonová pro nevidomé 200x100x60mm barevná</t>
  </si>
  <si>
    <t>-198514138</t>
  </si>
  <si>
    <t>13*1,03 'Přepočtené koeficientem množství</t>
  </si>
  <si>
    <t>40</t>
  </si>
  <si>
    <t>596212213</t>
  </si>
  <si>
    <t>Kladení zámkové dlažby pozemních komunikací tl 80 mm skupiny A pl přes 300 m2</t>
  </si>
  <si>
    <t>-1184207366</t>
  </si>
  <si>
    <t>41</t>
  </si>
  <si>
    <t>59245020</t>
  </si>
  <si>
    <t>dlažba skladebná betonová 200x100x80mm přírodní</t>
  </si>
  <si>
    <t>-642643462</t>
  </si>
  <si>
    <t>612</t>
  </si>
  <si>
    <t>612*1,03 'Přepočtené koeficientem množství</t>
  </si>
  <si>
    <t>42</t>
  </si>
  <si>
    <t>59245006x</t>
  </si>
  <si>
    <t>dlažba skladebná betonová pro nevidomé 200x100x80mm barevná</t>
  </si>
  <si>
    <t>1735079004</t>
  </si>
  <si>
    <t>70,5</t>
  </si>
  <si>
    <t>70,5*1,03 'Přepočtené koeficientem množství</t>
  </si>
  <si>
    <t>43</t>
  </si>
  <si>
    <t>59245005</t>
  </si>
  <si>
    <t>dlažba skladebná betonová 200x100x80mm barevná</t>
  </si>
  <si>
    <t>595770648</t>
  </si>
  <si>
    <t>vyznačení park. míst, barva antracit</t>
  </si>
  <si>
    <t>8,9</t>
  </si>
  <si>
    <t>8,9*1,03 'Přepočtené koeficientem množství</t>
  </si>
  <si>
    <t>44</t>
  </si>
  <si>
    <t>596412213</t>
  </si>
  <si>
    <t>Kladení dlažby z vegetačních tvárnic pozemních komunikací tl 80 mm přes 300 m2</t>
  </si>
  <si>
    <t>814812826</t>
  </si>
  <si>
    <t>45</t>
  </si>
  <si>
    <t>592282ds</t>
  </si>
  <si>
    <t>dlažba vegetační  20x10x8, přírodní, typ KROSO</t>
  </si>
  <si>
    <t>207140785</t>
  </si>
  <si>
    <t>"stání"515</t>
  </si>
  <si>
    <t>515*1,03 'Přepočtené koeficientem množství</t>
  </si>
  <si>
    <t>Trubní vedení</t>
  </si>
  <si>
    <t>46</t>
  </si>
  <si>
    <t>894414211</t>
  </si>
  <si>
    <t>Osazení železobetonových dílců pro šachty desek zákrytových</t>
  </si>
  <si>
    <t>-234381523</t>
  </si>
  <si>
    <t>úprava stáv. šachet v místě stáv. zeleně; přepodklad</t>
  </si>
  <si>
    <t>47</t>
  </si>
  <si>
    <t>592241300</t>
  </si>
  <si>
    <t>deska betonová přechodová TZK-Q 625/200/90 T 62,5x20x9 cm</t>
  </si>
  <si>
    <t>-405394193</t>
  </si>
  <si>
    <t>48</t>
  </si>
  <si>
    <t>837DN150</t>
  </si>
  <si>
    <t>Napojení nové UV na přípojku stávajících UV vč.  tvarovek, těsnění, obetonování apod.</t>
  </si>
  <si>
    <t>606786855</t>
  </si>
  <si>
    <t>49</t>
  </si>
  <si>
    <t>87136312x</t>
  </si>
  <si>
    <t>Montáž kanalizačního potrubí z PVC těsněné gumovým kroužkem otevřený výkop sklon do 20 % DN 200</t>
  </si>
  <si>
    <t>-1031480939</t>
  </si>
  <si>
    <t>Poznámka k položce:_x000D_
Přípojka DN 200; RŠ1</t>
  </si>
  <si>
    <t>50</t>
  </si>
  <si>
    <t>28611169</t>
  </si>
  <si>
    <t>trubka kanalizační PVC DN 200x5000 mm SN 8</t>
  </si>
  <si>
    <t>256120686</t>
  </si>
  <si>
    <t>51</t>
  </si>
  <si>
    <t>890211811</t>
  </si>
  <si>
    <t>Bourání šachet z prostého betonu ručně obestavěného prostoru do 1,5 m3</t>
  </si>
  <si>
    <t>-717653004</t>
  </si>
  <si>
    <t>Poznámka k položce:_x000D_
likvidace stáv. UV komplet</t>
  </si>
  <si>
    <t>likvidace stáv. UV</t>
  </si>
  <si>
    <t>13*0,5</t>
  </si>
  <si>
    <t>52</t>
  </si>
  <si>
    <t>895941111</t>
  </si>
  <si>
    <t>Zřízení vpusti kanalizační uliční z betonových dílců typ UV-50 normální</t>
  </si>
  <si>
    <t>2012441962</t>
  </si>
  <si>
    <t>53</t>
  </si>
  <si>
    <t>592238780</t>
  </si>
  <si>
    <t>mříž M1 D400 DIN 19583-13, 500/500 mm</t>
  </si>
  <si>
    <t>-65568456</t>
  </si>
  <si>
    <t>54</t>
  </si>
  <si>
    <t>592238760</t>
  </si>
  <si>
    <t>rám zabetonovaný DIN 19583-9 500/500 mm</t>
  </si>
  <si>
    <t>1006097101</t>
  </si>
  <si>
    <t>55</t>
  </si>
  <si>
    <t>59223850</t>
  </si>
  <si>
    <t>dno pro uliční vpusť s výtokovým otvorem betonové 450x330x50mm</t>
  </si>
  <si>
    <t>629655328</t>
  </si>
  <si>
    <t>56</t>
  </si>
  <si>
    <t>59223864</t>
  </si>
  <si>
    <t>prstenec pro uliční vpusť vyrovnávací betonový 390x60x130mm</t>
  </si>
  <si>
    <t>-886499552</t>
  </si>
  <si>
    <t>57</t>
  </si>
  <si>
    <t>59223858</t>
  </si>
  <si>
    <t>skruž pro uliční vpusť horní betonová 450x570x50mm</t>
  </si>
  <si>
    <t>1988219704</t>
  </si>
  <si>
    <t>58</t>
  </si>
  <si>
    <t>59223854</t>
  </si>
  <si>
    <t>skruž pro uliční vpusť s výtokovým otvorem PVC betonová 450x350x50mm</t>
  </si>
  <si>
    <t>612096134</t>
  </si>
  <si>
    <t>Poznámka k položce:_x000D_
pro napojení drenáže</t>
  </si>
  <si>
    <t>59</t>
  </si>
  <si>
    <t>59223875</t>
  </si>
  <si>
    <t>koš nízký pro uliční vpusti žárově Pz plech pro rám 500/500mm</t>
  </si>
  <si>
    <t>-331758219</t>
  </si>
  <si>
    <t>60</t>
  </si>
  <si>
    <t>899104112</t>
  </si>
  <si>
    <t>Osazení poklopů litinových nebo ocelových včetně rámů pro třídu zatížení D400, E600</t>
  </si>
  <si>
    <t>1032108516</t>
  </si>
  <si>
    <t>doplnění a výměna poškozených poklopů vč. rámů; odhad</t>
  </si>
  <si>
    <t>61</t>
  </si>
  <si>
    <t>28661935</t>
  </si>
  <si>
    <t>poklop šachtový litinový dno DN 600 pro třídu zatížení D400</t>
  </si>
  <si>
    <t>-1162178392</t>
  </si>
  <si>
    <t>899203211</t>
  </si>
  <si>
    <t>Demontáž mříží litinových včetně rámů hmotnosti přes 100 do 150 kg</t>
  </si>
  <si>
    <t>1510378536</t>
  </si>
  <si>
    <t>63</t>
  </si>
  <si>
    <t>899231113x</t>
  </si>
  <si>
    <t>Výšková úprava vpusti zvýšením nebo snížením mříže</t>
  </si>
  <si>
    <t>83299164</t>
  </si>
  <si>
    <t>64</t>
  </si>
  <si>
    <t>899232114x</t>
  </si>
  <si>
    <t>Výšková úprava uličního vstupu snížením nebo zvýšením rámu s poklopem revizní šachty</t>
  </si>
  <si>
    <t>808511873</t>
  </si>
  <si>
    <t>65</t>
  </si>
  <si>
    <t>899233111x</t>
  </si>
  <si>
    <t>Výšková úprava krycího hrnce, šoupěte nebo hydrantu jeho zvýšením nebo snížením</t>
  </si>
  <si>
    <t>-1370098859</t>
  </si>
  <si>
    <t>66</t>
  </si>
  <si>
    <t>899DN150</t>
  </si>
  <si>
    <t>Přípojky z potrubí PVC DN 150 - komplet vč.zemních prací, obsypu a zásypu pískem a pod.</t>
  </si>
  <si>
    <t>-2062049261</t>
  </si>
  <si>
    <t>Poznámka k položce:_x000D_
přípojky UV, žlabu</t>
  </si>
  <si>
    <t>žlábek + napojení UV</t>
  </si>
  <si>
    <t>6,5+13*1,5</t>
  </si>
  <si>
    <t>Ostatní konstrukce a práce, bourání</t>
  </si>
  <si>
    <t>67</t>
  </si>
  <si>
    <t>91311111x</t>
  </si>
  <si>
    <t>Montáž a demontáž dopravní značky samostatné zvětšené</t>
  </si>
  <si>
    <t>-957540577</t>
  </si>
  <si>
    <t>Poznámka k položce:_x000D_
Stávající DZ Zóna 30</t>
  </si>
  <si>
    <t>68</t>
  </si>
  <si>
    <t>915231112</t>
  </si>
  <si>
    <t>Vodorovné dopravní značení přechody pro chodce, šipky, symboly retroreflexní bílý plast</t>
  </si>
  <si>
    <t>978174822</t>
  </si>
  <si>
    <t>0,125*21*0,5</t>
  </si>
  <si>
    <t>69</t>
  </si>
  <si>
    <t>915611111</t>
  </si>
  <si>
    <t>Předznačení vodorovného liniového značení</t>
  </si>
  <si>
    <t>-105025169</t>
  </si>
  <si>
    <t>70</t>
  </si>
  <si>
    <t>916131213</t>
  </si>
  <si>
    <t>Osazení silničního obrubníku betonového stojatého s boční opěrou do lože z betonu prostého</t>
  </si>
  <si>
    <t>1831647319</t>
  </si>
  <si>
    <t>71</t>
  </si>
  <si>
    <t>59217031</t>
  </si>
  <si>
    <t>obrubník betonový silniční 1000x150x250mm</t>
  </si>
  <si>
    <t>-1787279554</t>
  </si>
  <si>
    <t>724</t>
  </si>
  <si>
    <t>724*1,02 'Přepočtené koeficientem množství</t>
  </si>
  <si>
    <t>72</t>
  </si>
  <si>
    <t>59217029</t>
  </si>
  <si>
    <t>obrubník betonový silniční nájezdový 1000x150x150mm</t>
  </si>
  <si>
    <t>1537526063</t>
  </si>
  <si>
    <t>758</t>
  </si>
  <si>
    <t>758*1,02 'Přepočtené koeficientem množství</t>
  </si>
  <si>
    <t>73</t>
  </si>
  <si>
    <t>59217030</t>
  </si>
  <si>
    <t>obrubník betonový silniční přechodový 1000x150x150-250mm</t>
  </si>
  <si>
    <t>1918017193</t>
  </si>
  <si>
    <t>106</t>
  </si>
  <si>
    <t>106*1,02 'Přepočtené koeficientem množství</t>
  </si>
  <si>
    <t>74</t>
  </si>
  <si>
    <t>916231213</t>
  </si>
  <si>
    <t>Osazení chodníkového obrubníku betonového stojatého s boční opěrou do lože z betonu prostého</t>
  </si>
  <si>
    <t>291197580</t>
  </si>
  <si>
    <t>75</t>
  </si>
  <si>
    <t>59217017</t>
  </si>
  <si>
    <t>obrubník betonový chodníkový 1000x100x250mm</t>
  </si>
  <si>
    <t>-960382284</t>
  </si>
  <si>
    <t>95</t>
  </si>
  <si>
    <t>95*1,02 'Přepočtené koeficientem množství</t>
  </si>
  <si>
    <t>76</t>
  </si>
  <si>
    <t>59217002</t>
  </si>
  <si>
    <t>obrubník betonový zahradní šedý 1000x50x200mm</t>
  </si>
  <si>
    <t>34111985</t>
  </si>
  <si>
    <t>144</t>
  </si>
  <si>
    <t>144*1,03 'Přepočtené koeficientem množství</t>
  </si>
  <si>
    <t>77</t>
  </si>
  <si>
    <t>919732211</t>
  </si>
  <si>
    <t>Styčná spára napojení nového živičného povrchu na stávající za tepla š 15 mm hl 25 mm s prořezáním</t>
  </si>
  <si>
    <t>1016145641</t>
  </si>
  <si>
    <t>Poznámka k položce:_x000D_
dle TKP 170</t>
  </si>
  <si>
    <t>78</t>
  </si>
  <si>
    <t>919735112</t>
  </si>
  <si>
    <t>Řezání stávajícího živičného krytu hl do 100 mm</t>
  </si>
  <si>
    <t>1047464893</t>
  </si>
  <si>
    <t>79</t>
  </si>
  <si>
    <t>935113111</t>
  </si>
  <si>
    <t>Osazení odvodňovacího polymerbetonového žlabu s krycím roštem šířky do 200 mm</t>
  </si>
  <si>
    <t>910148363</t>
  </si>
  <si>
    <t>80</t>
  </si>
  <si>
    <t>59227010x</t>
  </si>
  <si>
    <t>žlab odvodňovací polymerbetonový s litinovým krycím roštem C250</t>
  </si>
  <si>
    <t>965104650</t>
  </si>
  <si>
    <t>997</t>
  </si>
  <si>
    <t>Přesun sutě</t>
  </si>
  <si>
    <t>81</t>
  </si>
  <si>
    <t>997221551</t>
  </si>
  <si>
    <t>Vodorovná doprava suti ze sypkých materiálů do 1 km</t>
  </si>
  <si>
    <t>-182563761</t>
  </si>
  <si>
    <t>597,835+1122+652,8</t>
  </si>
  <si>
    <t>82</t>
  </si>
  <si>
    <t>997221559</t>
  </si>
  <si>
    <t>Příplatek ZKD 1 km u vodorovné dopravy suti ze sypkých materiálů</t>
  </si>
  <si>
    <t>680111448</t>
  </si>
  <si>
    <t>odvoz 10km</t>
  </si>
  <si>
    <t>2372,635*9</t>
  </si>
  <si>
    <t>83</t>
  </si>
  <si>
    <t>997221561</t>
  </si>
  <si>
    <t>Vodorovná doprava suti z kusových materiálů do 1 km</t>
  </si>
  <si>
    <t>-1609063012</t>
  </si>
  <si>
    <t>3,06+3,12+6,375+11,375+1,485+236+85,55+166,05+46,575+11,44</t>
  </si>
  <si>
    <t>84</t>
  </si>
  <si>
    <t>997221569</t>
  </si>
  <si>
    <t>Příplatek ZKD 1 km u vodorovné dopravy suti z kusových materiálů</t>
  </si>
  <si>
    <t>-1141798742</t>
  </si>
  <si>
    <t>odvoz do 10km</t>
  </si>
  <si>
    <t>571,03*9</t>
  </si>
  <si>
    <t>85</t>
  </si>
  <si>
    <t>997221815</t>
  </si>
  <si>
    <t>Poplatek za uložení betonového odpadu na skládce (skládkovné)</t>
  </si>
  <si>
    <t>-1614214773</t>
  </si>
  <si>
    <t>3,06+3,12+6,375+11,375+1,485+85,55+166,05+46,575+11,44</t>
  </si>
  <si>
    <t>86</t>
  </si>
  <si>
    <t>997221845</t>
  </si>
  <si>
    <t>Poplatek za uložení asfaltového odpadu bez obsahu dehtu na skládce (skládkovné)</t>
  </si>
  <si>
    <t>1328767169</t>
  </si>
  <si>
    <t>3,84+652,8+236</t>
  </si>
  <si>
    <t>87</t>
  </si>
  <si>
    <t>997221855</t>
  </si>
  <si>
    <t>Poplatek za uložení odpadu zeminy a kameniva na skládce (skládkovné)</t>
  </si>
  <si>
    <t>-561097093</t>
  </si>
  <si>
    <t>597,835+1122+odvoz*1,8</t>
  </si>
  <si>
    <t>998</t>
  </si>
  <si>
    <t>Přesun hmot</t>
  </si>
  <si>
    <t>88</t>
  </si>
  <si>
    <t>998225111</t>
  </si>
  <si>
    <t>Přesun hmot pro pozemní komunikace s krytem z kamene, monolitickým betonovým nebo živičným</t>
  </si>
  <si>
    <t>-782227951</t>
  </si>
  <si>
    <t>PSV</t>
  </si>
  <si>
    <t>Práce a dodávky PSV</t>
  </si>
  <si>
    <t>711</t>
  </si>
  <si>
    <t>Izolace proti vodě, vlhkosti a plynům</t>
  </si>
  <si>
    <t>89</t>
  </si>
  <si>
    <t>711161302ds</t>
  </si>
  <si>
    <t>Izolace proti zemní vlhkosti stěn foliemi nopovými pro běžné podmínky tl. 0,4 mm šířky 0,5m;  dodání+položení+zemní práce</t>
  </si>
  <si>
    <t>983259668</t>
  </si>
  <si>
    <t>820/2</t>
  </si>
  <si>
    <t>743</t>
  </si>
  <si>
    <t>Elektromontáže - hrubá montáž</t>
  </si>
  <si>
    <t>90</t>
  </si>
  <si>
    <t>7435511x</t>
  </si>
  <si>
    <t>Kabelové chráničky půlené plastové, včetně pískového obsypu a zásypu, zemních prací, hutnění a dodávky</t>
  </si>
  <si>
    <t>-2084947499</t>
  </si>
  <si>
    <t>Poznámka k položce:_x000D_
ochrana kabelů</t>
  </si>
  <si>
    <t>odhad ochrany kabelů v místech stáv. zeleně (nyní zpev. plocha)</t>
  </si>
  <si>
    <t>350</t>
  </si>
  <si>
    <t>VRN</t>
  </si>
  <si>
    <t>Vedlejší rozpočtové náklady</t>
  </si>
  <si>
    <t>VRN1</t>
  </si>
  <si>
    <t>Průzkumné, geodetické a projektové práce</t>
  </si>
  <si>
    <t>91</t>
  </si>
  <si>
    <t>011002000</t>
  </si>
  <si>
    <t>Průzkumné práce</t>
  </si>
  <si>
    <t>kpl</t>
  </si>
  <si>
    <t>1024</t>
  </si>
  <si>
    <t>-1470928899</t>
  </si>
  <si>
    <t>Poznámka k položce:_x000D_
Ručně kopané sondy</t>
  </si>
  <si>
    <t>92</t>
  </si>
  <si>
    <t>012002000</t>
  </si>
  <si>
    <t>Geodetické práce</t>
  </si>
  <si>
    <t>-1208212802</t>
  </si>
  <si>
    <t>93</t>
  </si>
  <si>
    <t>013254000</t>
  </si>
  <si>
    <t>Dokumentace skutečného provedení stavby</t>
  </si>
  <si>
    <t>-1841361323</t>
  </si>
  <si>
    <t>VRN3</t>
  </si>
  <si>
    <t>Zařízení staveniště</t>
  </si>
  <si>
    <t>94</t>
  </si>
  <si>
    <t>030001000</t>
  </si>
  <si>
    <t>-794799440</t>
  </si>
  <si>
    <t>VRN4</t>
  </si>
  <si>
    <t>Inženýrská činnost</t>
  </si>
  <si>
    <t>043103000</t>
  </si>
  <si>
    <t>Zkoušky bez rozlišení</t>
  </si>
  <si>
    <t>173764263</t>
  </si>
  <si>
    <t>Poznámka k položce:_x000D_
Kontrolní zkoušky, rozbory, zatřídění apod.</t>
  </si>
  <si>
    <t>VRN7</t>
  </si>
  <si>
    <t>Provozní vlivy</t>
  </si>
  <si>
    <t>96</t>
  </si>
  <si>
    <t>075002000</t>
  </si>
  <si>
    <t>Ochranná pásma</t>
  </si>
  <si>
    <t>-831691790</t>
  </si>
  <si>
    <t>Poznámka k položce:_x000D_
ztížené podmínky při práci v ochranných pasmech apod.</t>
  </si>
  <si>
    <t>VRN9</t>
  </si>
  <si>
    <t>Ostatní náklady</t>
  </si>
  <si>
    <t>97</t>
  </si>
  <si>
    <t>092002000</t>
  </si>
  <si>
    <t>zajištění DIR, DIO vč. přechodného dopravního značení</t>
  </si>
  <si>
    <t>138250843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</si>
</sst>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00" t="s">
        <v>14</v>
      </c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22"/>
      <c r="AQ5" s="22"/>
      <c r="AR5" s="20"/>
      <c r="BE5" s="269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02" t="s">
        <v>17</v>
      </c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22"/>
      <c r="AQ6" s="22"/>
      <c r="AR6" s="20"/>
      <c r="BE6" s="270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70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70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70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70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70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70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70"/>
      <c r="BS13" s="17" t="s">
        <v>6</v>
      </c>
    </row>
    <row r="14" spans="1:74" ht="12.75">
      <c r="B14" s="21"/>
      <c r="C14" s="22"/>
      <c r="D14" s="22"/>
      <c r="E14" s="303" t="s">
        <v>29</v>
      </c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70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70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31</v>
      </c>
      <c r="AO16" s="22"/>
      <c r="AP16" s="22"/>
      <c r="AQ16" s="22"/>
      <c r="AR16" s="20"/>
      <c r="BE16" s="270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70"/>
      <c r="BS17" s="17" t="s">
        <v>33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70"/>
      <c r="BS18" s="17" t="s">
        <v>6</v>
      </c>
    </row>
    <row r="19" spans="1:71" s="1" customFormat="1" ht="12" customHeight="1">
      <c r="B19" s="21"/>
      <c r="C19" s="22"/>
      <c r="D19" s="29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70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70"/>
      <c r="BS20" s="17" t="s">
        <v>33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70"/>
    </row>
    <row r="22" spans="1:71" s="1" customFormat="1" ht="12" customHeight="1">
      <c r="B22" s="21"/>
      <c r="C22" s="22"/>
      <c r="D22" s="29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70"/>
    </row>
    <row r="23" spans="1:71" s="1" customFormat="1" ht="16.5" customHeight="1">
      <c r="B23" s="21"/>
      <c r="C23" s="22"/>
      <c r="D23" s="22"/>
      <c r="E23" s="305" t="s">
        <v>1</v>
      </c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22"/>
      <c r="AP23" s="22"/>
      <c r="AQ23" s="22"/>
      <c r="AR23" s="20"/>
      <c r="BE23" s="270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70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70"/>
    </row>
    <row r="26" spans="1:71" s="2" customFormat="1" ht="25.9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72">
        <f>ROUND(AG94,2)</f>
        <v>0</v>
      </c>
      <c r="AL26" s="273"/>
      <c r="AM26" s="273"/>
      <c r="AN26" s="273"/>
      <c r="AO26" s="273"/>
      <c r="AP26" s="36"/>
      <c r="AQ26" s="36"/>
      <c r="AR26" s="39"/>
      <c r="BE26" s="270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70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06" t="s">
        <v>38</v>
      </c>
      <c r="M28" s="306"/>
      <c r="N28" s="306"/>
      <c r="O28" s="306"/>
      <c r="P28" s="306"/>
      <c r="Q28" s="36"/>
      <c r="R28" s="36"/>
      <c r="S28" s="36"/>
      <c r="T28" s="36"/>
      <c r="U28" s="36"/>
      <c r="V28" s="36"/>
      <c r="W28" s="306" t="s">
        <v>39</v>
      </c>
      <c r="X28" s="306"/>
      <c r="Y28" s="306"/>
      <c r="Z28" s="306"/>
      <c r="AA28" s="306"/>
      <c r="AB28" s="306"/>
      <c r="AC28" s="306"/>
      <c r="AD28" s="306"/>
      <c r="AE28" s="306"/>
      <c r="AF28" s="36"/>
      <c r="AG28" s="36"/>
      <c r="AH28" s="36"/>
      <c r="AI28" s="36"/>
      <c r="AJ28" s="36"/>
      <c r="AK28" s="306" t="s">
        <v>40</v>
      </c>
      <c r="AL28" s="306"/>
      <c r="AM28" s="306"/>
      <c r="AN28" s="306"/>
      <c r="AO28" s="306"/>
      <c r="AP28" s="36"/>
      <c r="AQ28" s="36"/>
      <c r="AR28" s="39"/>
      <c r="BE28" s="270"/>
    </row>
    <row r="29" spans="1:71" s="3" customFormat="1" ht="14.45" customHeight="1">
      <c r="B29" s="40"/>
      <c r="C29" s="41"/>
      <c r="D29" s="29" t="s">
        <v>41</v>
      </c>
      <c r="E29" s="41"/>
      <c r="F29" s="29" t="s">
        <v>42</v>
      </c>
      <c r="G29" s="41"/>
      <c r="H29" s="41"/>
      <c r="I29" s="41"/>
      <c r="J29" s="41"/>
      <c r="K29" s="41"/>
      <c r="L29" s="307">
        <v>0.21</v>
      </c>
      <c r="M29" s="268"/>
      <c r="N29" s="268"/>
      <c r="O29" s="268"/>
      <c r="P29" s="268"/>
      <c r="Q29" s="41"/>
      <c r="R29" s="41"/>
      <c r="S29" s="41"/>
      <c r="T29" s="41"/>
      <c r="U29" s="41"/>
      <c r="V29" s="41"/>
      <c r="W29" s="267">
        <f>ROUND(AZ94, 2)</f>
        <v>0</v>
      </c>
      <c r="X29" s="268"/>
      <c r="Y29" s="268"/>
      <c r="Z29" s="268"/>
      <c r="AA29" s="268"/>
      <c r="AB29" s="268"/>
      <c r="AC29" s="268"/>
      <c r="AD29" s="268"/>
      <c r="AE29" s="268"/>
      <c r="AF29" s="41"/>
      <c r="AG29" s="41"/>
      <c r="AH29" s="41"/>
      <c r="AI29" s="41"/>
      <c r="AJ29" s="41"/>
      <c r="AK29" s="267">
        <f>ROUND(AV94, 2)</f>
        <v>0</v>
      </c>
      <c r="AL29" s="268"/>
      <c r="AM29" s="268"/>
      <c r="AN29" s="268"/>
      <c r="AO29" s="268"/>
      <c r="AP29" s="41"/>
      <c r="AQ29" s="41"/>
      <c r="AR29" s="42"/>
      <c r="BE29" s="271"/>
    </row>
    <row r="30" spans="1:71" s="3" customFormat="1" ht="14.45" customHeight="1">
      <c r="B30" s="40"/>
      <c r="C30" s="41"/>
      <c r="D30" s="41"/>
      <c r="E30" s="41"/>
      <c r="F30" s="29" t="s">
        <v>43</v>
      </c>
      <c r="G30" s="41"/>
      <c r="H30" s="41"/>
      <c r="I30" s="41"/>
      <c r="J30" s="41"/>
      <c r="K30" s="41"/>
      <c r="L30" s="307">
        <v>0.15</v>
      </c>
      <c r="M30" s="268"/>
      <c r="N30" s="268"/>
      <c r="O30" s="268"/>
      <c r="P30" s="268"/>
      <c r="Q30" s="41"/>
      <c r="R30" s="41"/>
      <c r="S30" s="41"/>
      <c r="T30" s="41"/>
      <c r="U30" s="41"/>
      <c r="V30" s="41"/>
      <c r="W30" s="267">
        <f>ROUND(BA94, 2)</f>
        <v>0</v>
      </c>
      <c r="X30" s="268"/>
      <c r="Y30" s="268"/>
      <c r="Z30" s="268"/>
      <c r="AA30" s="268"/>
      <c r="AB30" s="268"/>
      <c r="AC30" s="268"/>
      <c r="AD30" s="268"/>
      <c r="AE30" s="268"/>
      <c r="AF30" s="41"/>
      <c r="AG30" s="41"/>
      <c r="AH30" s="41"/>
      <c r="AI30" s="41"/>
      <c r="AJ30" s="41"/>
      <c r="AK30" s="267">
        <f>ROUND(AW94, 2)</f>
        <v>0</v>
      </c>
      <c r="AL30" s="268"/>
      <c r="AM30" s="268"/>
      <c r="AN30" s="268"/>
      <c r="AO30" s="268"/>
      <c r="AP30" s="41"/>
      <c r="AQ30" s="41"/>
      <c r="AR30" s="42"/>
      <c r="BE30" s="271"/>
    </row>
    <row r="31" spans="1:71" s="3" customFormat="1" ht="14.45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307">
        <v>0.21</v>
      </c>
      <c r="M31" s="268"/>
      <c r="N31" s="268"/>
      <c r="O31" s="268"/>
      <c r="P31" s="268"/>
      <c r="Q31" s="41"/>
      <c r="R31" s="41"/>
      <c r="S31" s="41"/>
      <c r="T31" s="41"/>
      <c r="U31" s="41"/>
      <c r="V31" s="41"/>
      <c r="W31" s="267">
        <f>ROUND(BB94, 2)</f>
        <v>0</v>
      </c>
      <c r="X31" s="268"/>
      <c r="Y31" s="268"/>
      <c r="Z31" s="268"/>
      <c r="AA31" s="268"/>
      <c r="AB31" s="268"/>
      <c r="AC31" s="268"/>
      <c r="AD31" s="268"/>
      <c r="AE31" s="268"/>
      <c r="AF31" s="41"/>
      <c r="AG31" s="41"/>
      <c r="AH31" s="41"/>
      <c r="AI31" s="41"/>
      <c r="AJ31" s="41"/>
      <c r="AK31" s="267">
        <v>0</v>
      </c>
      <c r="AL31" s="268"/>
      <c r="AM31" s="268"/>
      <c r="AN31" s="268"/>
      <c r="AO31" s="268"/>
      <c r="AP31" s="41"/>
      <c r="AQ31" s="41"/>
      <c r="AR31" s="42"/>
      <c r="BE31" s="271"/>
    </row>
    <row r="32" spans="1:71" s="3" customFormat="1" ht="14.45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307">
        <v>0.15</v>
      </c>
      <c r="M32" s="268"/>
      <c r="N32" s="268"/>
      <c r="O32" s="268"/>
      <c r="P32" s="268"/>
      <c r="Q32" s="41"/>
      <c r="R32" s="41"/>
      <c r="S32" s="41"/>
      <c r="T32" s="41"/>
      <c r="U32" s="41"/>
      <c r="V32" s="41"/>
      <c r="W32" s="267">
        <f>ROUND(BC94, 2)</f>
        <v>0</v>
      </c>
      <c r="X32" s="268"/>
      <c r="Y32" s="268"/>
      <c r="Z32" s="268"/>
      <c r="AA32" s="268"/>
      <c r="AB32" s="268"/>
      <c r="AC32" s="268"/>
      <c r="AD32" s="268"/>
      <c r="AE32" s="268"/>
      <c r="AF32" s="41"/>
      <c r="AG32" s="41"/>
      <c r="AH32" s="41"/>
      <c r="AI32" s="41"/>
      <c r="AJ32" s="41"/>
      <c r="AK32" s="267">
        <v>0</v>
      </c>
      <c r="AL32" s="268"/>
      <c r="AM32" s="268"/>
      <c r="AN32" s="268"/>
      <c r="AO32" s="268"/>
      <c r="AP32" s="41"/>
      <c r="AQ32" s="41"/>
      <c r="AR32" s="42"/>
      <c r="BE32" s="271"/>
    </row>
    <row r="33" spans="1:57" s="3" customFormat="1" ht="14.45" hidden="1" customHeight="1">
      <c r="B33" s="40"/>
      <c r="C33" s="41"/>
      <c r="D33" s="41"/>
      <c r="E33" s="41"/>
      <c r="F33" s="29" t="s">
        <v>46</v>
      </c>
      <c r="G33" s="41"/>
      <c r="H33" s="41"/>
      <c r="I33" s="41"/>
      <c r="J33" s="41"/>
      <c r="K33" s="41"/>
      <c r="L33" s="307">
        <v>0</v>
      </c>
      <c r="M33" s="268"/>
      <c r="N33" s="268"/>
      <c r="O33" s="268"/>
      <c r="P33" s="268"/>
      <c r="Q33" s="41"/>
      <c r="R33" s="41"/>
      <c r="S33" s="41"/>
      <c r="T33" s="41"/>
      <c r="U33" s="41"/>
      <c r="V33" s="41"/>
      <c r="W33" s="267">
        <f>ROUND(BD94, 2)</f>
        <v>0</v>
      </c>
      <c r="X33" s="268"/>
      <c r="Y33" s="268"/>
      <c r="Z33" s="268"/>
      <c r="AA33" s="268"/>
      <c r="AB33" s="268"/>
      <c r="AC33" s="268"/>
      <c r="AD33" s="268"/>
      <c r="AE33" s="268"/>
      <c r="AF33" s="41"/>
      <c r="AG33" s="41"/>
      <c r="AH33" s="41"/>
      <c r="AI33" s="41"/>
      <c r="AJ33" s="41"/>
      <c r="AK33" s="267">
        <v>0</v>
      </c>
      <c r="AL33" s="268"/>
      <c r="AM33" s="268"/>
      <c r="AN33" s="268"/>
      <c r="AO33" s="268"/>
      <c r="AP33" s="41"/>
      <c r="AQ33" s="41"/>
      <c r="AR33" s="42"/>
      <c r="BE33" s="271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70"/>
    </row>
    <row r="35" spans="1:57" s="2" customFormat="1" ht="25.9" customHeight="1">
      <c r="A35" s="34"/>
      <c r="B35" s="35"/>
      <c r="C35" s="43"/>
      <c r="D35" s="44" t="s">
        <v>47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48</v>
      </c>
      <c r="U35" s="45"/>
      <c r="V35" s="45"/>
      <c r="W35" s="45"/>
      <c r="X35" s="274" t="s">
        <v>49</v>
      </c>
      <c r="Y35" s="275"/>
      <c r="Z35" s="275"/>
      <c r="AA35" s="275"/>
      <c r="AB35" s="275"/>
      <c r="AC35" s="45"/>
      <c r="AD35" s="45"/>
      <c r="AE35" s="45"/>
      <c r="AF35" s="45"/>
      <c r="AG35" s="45"/>
      <c r="AH35" s="45"/>
      <c r="AI35" s="45"/>
      <c r="AJ35" s="45"/>
      <c r="AK35" s="276">
        <f>SUM(AK26:AK33)</f>
        <v>0</v>
      </c>
      <c r="AL35" s="275"/>
      <c r="AM35" s="275"/>
      <c r="AN35" s="275"/>
      <c r="AO35" s="277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52</v>
      </c>
      <c r="AI60" s="38"/>
      <c r="AJ60" s="38"/>
      <c r="AK60" s="38"/>
      <c r="AL60" s="38"/>
      <c r="AM60" s="52" t="s">
        <v>53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55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52</v>
      </c>
      <c r="AI75" s="38"/>
      <c r="AJ75" s="38"/>
      <c r="AK75" s="38"/>
      <c r="AL75" s="38"/>
      <c r="AM75" s="52" t="s">
        <v>53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4DS18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81" t="str">
        <f>K6</f>
        <v>Rekonstrukce Nové ulice, Hostouň</v>
      </c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Hostouň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83" t="str">
        <f>IF(AN8= "","",AN8)</f>
        <v>2. 7. 2019</v>
      </c>
      <c r="AN87" s="283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Obec Hostouň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79" t="str">
        <f>IF(E17="","",E17)</f>
        <v>DS Pro. spol. s r.o.</v>
      </c>
      <c r="AN89" s="280"/>
      <c r="AO89" s="280"/>
      <c r="AP89" s="280"/>
      <c r="AQ89" s="36"/>
      <c r="AR89" s="39"/>
      <c r="AS89" s="284" t="s">
        <v>57</v>
      </c>
      <c r="AT89" s="285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34</v>
      </c>
      <c r="AJ90" s="36"/>
      <c r="AK90" s="36"/>
      <c r="AL90" s="36"/>
      <c r="AM90" s="279" t="str">
        <f>IF(E20="","",E20)</f>
        <v>Ing. Kubíček</v>
      </c>
      <c r="AN90" s="280"/>
      <c r="AO90" s="280"/>
      <c r="AP90" s="280"/>
      <c r="AQ90" s="36"/>
      <c r="AR90" s="39"/>
      <c r="AS90" s="286"/>
      <c r="AT90" s="287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8"/>
      <c r="AT91" s="289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90" t="s">
        <v>58</v>
      </c>
      <c r="D92" s="291"/>
      <c r="E92" s="291"/>
      <c r="F92" s="291"/>
      <c r="G92" s="291"/>
      <c r="H92" s="73"/>
      <c r="I92" s="292" t="s">
        <v>59</v>
      </c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3" t="s">
        <v>60</v>
      </c>
      <c r="AH92" s="291"/>
      <c r="AI92" s="291"/>
      <c r="AJ92" s="291"/>
      <c r="AK92" s="291"/>
      <c r="AL92" s="291"/>
      <c r="AM92" s="291"/>
      <c r="AN92" s="292" t="s">
        <v>61</v>
      </c>
      <c r="AO92" s="291"/>
      <c r="AP92" s="294"/>
      <c r="AQ92" s="74" t="s">
        <v>62</v>
      </c>
      <c r="AR92" s="39"/>
      <c r="AS92" s="75" t="s">
        <v>63</v>
      </c>
      <c r="AT92" s="76" t="s">
        <v>64</v>
      </c>
      <c r="AU92" s="76" t="s">
        <v>65</v>
      </c>
      <c r="AV92" s="76" t="s">
        <v>66</v>
      </c>
      <c r="AW92" s="76" t="s">
        <v>67</v>
      </c>
      <c r="AX92" s="76" t="s">
        <v>68</v>
      </c>
      <c r="AY92" s="76" t="s">
        <v>69</v>
      </c>
      <c r="AZ92" s="76" t="s">
        <v>70</v>
      </c>
      <c r="BA92" s="76" t="s">
        <v>71</v>
      </c>
      <c r="BB92" s="76" t="s">
        <v>72</v>
      </c>
      <c r="BC92" s="76" t="s">
        <v>73</v>
      </c>
      <c r="BD92" s="77" t="s">
        <v>74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8">
        <f>ROUND(AG95,2)</f>
        <v>0</v>
      </c>
      <c r="AH94" s="298"/>
      <c r="AI94" s="298"/>
      <c r="AJ94" s="298"/>
      <c r="AK94" s="298"/>
      <c r="AL94" s="298"/>
      <c r="AM94" s="298"/>
      <c r="AN94" s="299">
        <f>SUM(AG94,AT94)</f>
        <v>0</v>
      </c>
      <c r="AO94" s="299"/>
      <c r="AP94" s="299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76</v>
      </c>
      <c r="BT94" s="91" t="s">
        <v>77</v>
      </c>
      <c r="BU94" s="92" t="s">
        <v>78</v>
      </c>
      <c r="BV94" s="91" t="s">
        <v>79</v>
      </c>
      <c r="BW94" s="91" t="s">
        <v>5</v>
      </c>
      <c r="BX94" s="91" t="s">
        <v>80</v>
      </c>
      <c r="CL94" s="91" t="s">
        <v>1</v>
      </c>
    </row>
    <row r="95" spans="1:91" s="7" customFormat="1" ht="16.5" customHeight="1">
      <c r="A95" s="93" t="s">
        <v>81</v>
      </c>
      <c r="B95" s="94"/>
      <c r="C95" s="95"/>
      <c r="D95" s="297" t="s">
        <v>82</v>
      </c>
      <c r="E95" s="297"/>
      <c r="F95" s="297"/>
      <c r="G95" s="297"/>
      <c r="H95" s="297"/>
      <c r="I95" s="96"/>
      <c r="J95" s="297" t="s">
        <v>83</v>
      </c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5">
        <f>'01 - Komunikace'!J30</f>
        <v>0</v>
      </c>
      <c r="AH95" s="296"/>
      <c r="AI95" s="296"/>
      <c r="AJ95" s="296"/>
      <c r="AK95" s="296"/>
      <c r="AL95" s="296"/>
      <c r="AM95" s="296"/>
      <c r="AN95" s="295">
        <f>SUM(AG95,AT95)</f>
        <v>0</v>
      </c>
      <c r="AO95" s="296"/>
      <c r="AP95" s="296"/>
      <c r="AQ95" s="97" t="s">
        <v>84</v>
      </c>
      <c r="AR95" s="98"/>
      <c r="AS95" s="99">
        <v>0</v>
      </c>
      <c r="AT95" s="100">
        <f>ROUND(SUM(AV95:AW95),2)</f>
        <v>0</v>
      </c>
      <c r="AU95" s="101">
        <f>'01 - Komunikace'!P134</f>
        <v>0</v>
      </c>
      <c r="AV95" s="100">
        <f>'01 - Komunikace'!J33</f>
        <v>0</v>
      </c>
      <c r="AW95" s="100">
        <f>'01 - Komunikace'!J34</f>
        <v>0</v>
      </c>
      <c r="AX95" s="100">
        <f>'01 - Komunikace'!J35</f>
        <v>0</v>
      </c>
      <c r="AY95" s="100">
        <f>'01 - Komunikace'!J36</f>
        <v>0</v>
      </c>
      <c r="AZ95" s="100">
        <f>'01 - Komunikace'!F33</f>
        <v>0</v>
      </c>
      <c r="BA95" s="100">
        <f>'01 - Komunikace'!F34</f>
        <v>0</v>
      </c>
      <c r="BB95" s="100">
        <f>'01 - Komunikace'!F35</f>
        <v>0</v>
      </c>
      <c r="BC95" s="100">
        <f>'01 - Komunikace'!F36</f>
        <v>0</v>
      </c>
      <c r="BD95" s="102">
        <f>'01 - Komunikace'!F37</f>
        <v>0</v>
      </c>
      <c r="BT95" s="103" t="s">
        <v>85</v>
      </c>
      <c r="BV95" s="103" t="s">
        <v>79</v>
      </c>
      <c r="BW95" s="103" t="s">
        <v>86</v>
      </c>
      <c r="BX95" s="103" t="s">
        <v>5</v>
      </c>
      <c r="CL95" s="103" t="s">
        <v>1</v>
      </c>
      <c r="CM95" s="103" t="s">
        <v>87</v>
      </c>
    </row>
    <row r="96" spans="1:91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5" customHeight="1">
      <c r="A97" s="34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gvph1wSXagwquYXBTEwN9fwu5mAnZJWGGUcnqMPZoqVIXHKdQF9yx0vc7ptksf3dWkGP0QrHuyUdw1M1lkKmOQ==" saltValue="Pck4VdnNcQ7uHskQbdCy0j+0FhxcI4OK202gkXdH6ieH5b2DkBas9pN8YtvyTXnzIhl7nXLxiNpLTBciXJaQxQ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Komunikace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7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4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AT2" s="17" t="s">
        <v>86</v>
      </c>
      <c r="AZ2" s="105" t="s">
        <v>88</v>
      </c>
      <c r="BA2" s="105" t="s">
        <v>89</v>
      </c>
      <c r="BB2" s="105" t="s">
        <v>1</v>
      </c>
      <c r="BC2" s="105" t="s">
        <v>90</v>
      </c>
      <c r="BD2" s="105" t="s">
        <v>87</v>
      </c>
    </row>
    <row r="3" spans="1:56" s="1" customFormat="1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20"/>
      <c r="AT3" s="17" t="s">
        <v>87</v>
      </c>
      <c r="AZ3" s="105" t="s">
        <v>91</v>
      </c>
      <c r="BA3" s="105" t="s">
        <v>92</v>
      </c>
      <c r="BB3" s="105" t="s">
        <v>1</v>
      </c>
      <c r="BC3" s="105" t="s">
        <v>93</v>
      </c>
      <c r="BD3" s="105" t="s">
        <v>87</v>
      </c>
    </row>
    <row r="4" spans="1:56" s="1" customFormat="1" ht="24.95" hidden="1" customHeight="1">
      <c r="B4" s="20"/>
      <c r="D4" s="109" t="s">
        <v>94</v>
      </c>
      <c r="I4" s="104"/>
      <c r="L4" s="20"/>
      <c r="M4" s="110" t="s">
        <v>10</v>
      </c>
      <c r="AT4" s="17" t="s">
        <v>4</v>
      </c>
      <c r="AZ4" s="105" t="s">
        <v>95</v>
      </c>
      <c r="BA4" s="105" t="s">
        <v>96</v>
      </c>
      <c r="BB4" s="105" t="s">
        <v>1</v>
      </c>
      <c r="BC4" s="105" t="s">
        <v>97</v>
      </c>
      <c r="BD4" s="105" t="s">
        <v>87</v>
      </c>
    </row>
    <row r="5" spans="1:56" s="1" customFormat="1" ht="6.95" hidden="1" customHeight="1">
      <c r="B5" s="20"/>
      <c r="I5" s="104"/>
      <c r="L5" s="20"/>
      <c r="AZ5" s="105" t="s">
        <v>98</v>
      </c>
      <c r="BA5" s="105" t="s">
        <v>99</v>
      </c>
      <c r="BB5" s="105" t="s">
        <v>1</v>
      </c>
      <c r="BC5" s="105" t="s">
        <v>100</v>
      </c>
      <c r="BD5" s="105" t="s">
        <v>87</v>
      </c>
    </row>
    <row r="6" spans="1:56" s="1" customFormat="1" ht="12" hidden="1" customHeight="1">
      <c r="B6" s="20"/>
      <c r="D6" s="111" t="s">
        <v>16</v>
      </c>
      <c r="I6" s="104"/>
      <c r="L6" s="20"/>
      <c r="AZ6" s="105" t="s">
        <v>101</v>
      </c>
      <c r="BA6" s="105" t="s">
        <v>102</v>
      </c>
      <c r="BB6" s="105" t="s">
        <v>1</v>
      </c>
      <c r="BC6" s="105" t="s">
        <v>103</v>
      </c>
      <c r="BD6" s="105" t="s">
        <v>87</v>
      </c>
    </row>
    <row r="7" spans="1:56" s="1" customFormat="1" ht="16.5" hidden="1" customHeight="1">
      <c r="B7" s="20"/>
      <c r="E7" s="308" t="str">
        <f>'Rekapitulace stavby'!K6</f>
        <v>Rekonstrukce Nové ulice, Hostouň</v>
      </c>
      <c r="F7" s="309"/>
      <c r="G7" s="309"/>
      <c r="H7" s="309"/>
      <c r="I7" s="104"/>
      <c r="L7" s="20"/>
      <c r="AZ7" s="105" t="s">
        <v>104</v>
      </c>
      <c r="BA7" s="105" t="s">
        <v>105</v>
      </c>
      <c r="BB7" s="105" t="s">
        <v>1</v>
      </c>
      <c r="BC7" s="105" t="s">
        <v>106</v>
      </c>
      <c r="BD7" s="105" t="s">
        <v>87</v>
      </c>
    </row>
    <row r="8" spans="1:56" s="2" customFormat="1" ht="12" hidden="1" customHeight="1">
      <c r="A8" s="34"/>
      <c r="B8" s="39"/>
      <c r="C8" s="34"/>
      <c r="D8" s="111" t="s">
        <v>107</v>
      </c>
      <c r="E8" s="34"/>
      <c r="F8" s="34"/>
      <c r="G8" s="34"/>
      <c r="H8" s="34"/>
      <c r="I8" s="112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Z8" s="105" t="s">
        <v>108</v>
      </c>
      <c r="BA8" s="105" t="s">
        <v>109</v>
      </c>
      <c r="BB8" s="105" t="s">
        <v>1</v>
      </c>
      <c r="BC8" s="105" t="s">
        <v>106</v>
      </c>
      <c r="BD8" s="105" t="s">
        <v>87</v>
      </c>
    </row>
    <row r="9" spans="1:56" s="2" customFormat="1" ht="16.5" hidden="1" customHeight="1">
      <c r="A9" s="34"/>
      <c r="B9" s="39"/>
      <c r="C9" s="34"/>
      <c r="D9" s="34"/>
      <c r="E9" s="310" t="s">
        <v>110</v>
      </c>
      <c r="F9" s="311"/>
      <c r="G9" s="311"/>
      <c r="H9" s="311"/>
      <c r="I9" s="11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Z9" s="105" t="s">
        <v>111</v>
      </c>
      <c r="BA9" s="105" t="s">
        <v>111</v>
      </c>
      <c r="BB9" s="105" t="s">
        <v>1</v>
      </c>
      <c r="BC9" s="105" t="s">
        <v>112</v>
      </c>
      <c r="BD9" s="105" t="s">
        <v>87</v>
      </c>
    </row>
    <row r="10" spans="1:56" s="2" customFormat="1" ht="11.25" hidden="1">
      <c r="A10" s="34"/>
      <c r="B10" s="39"/>
      <c r="C10" s="34"/>
      <c r="D10" s="34"/>
      <c r="E10" s="34"/>
      <c r="F10" s="34"/>
      <c r="G10" s="34"/>
      <c r="H10" s="34"/>
      <c r="I10" s="11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Z10" s="105" t="s">
        <v>113</v>
      </c>
      <c r="BA10" s="105" t="s">
        <v>114</v>
      </c>
      <c r="BB10" s="105" t="s">
        <v>1</v>
      </c>
      <c r="BC10" s="105" t="s">
        <v>115</v>
      </c>
      <c r="BD10" s="105" t="s">
        <v>87</v>
      </c>
    </row>
    <row r="11" spans="1:56" s="2" customFormat="1" ht="12" hidden="1" customHeight="1">
      <c r="A11" s="34"/>
      <c r="B11" s="39"/>
      <c r="C11" s="34"/>
      <c r="D11" s="111" t="s">
        <v>18</v>
      </c>
      <c r="E11" s="34"/>
      <c r="F11" s="113" t="s">
        <v>1</v>
      </c>
      <c r="G11" s="34"/>
      <c r="H11" s="34"/>
      <c r="I11" s="114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Z11" s="105" t="s">
        <v>116</v>
      </c>
      <c r="BA11" s="105" t="s">
        <v>117</v>
      </c>
      <c r="BB11" s="105" t="s">
        <v>1</v>
      </c>
      <c r="BC11" s="105" t="s">
        <v>93</v>
      </c>
      <c r="BD11" s="105" t="s">
        <v>87</v>
      </c>
    </row>
    <row r="12" spans="1:56" s="2" customFormat="1" ht="12" hidden="1" customHeight="1">
      <c r="A12" s="34"/>
      <c r="B12" s="39"/>
      <c r="C12" s="34"/>
      <c r="D12" s="111" t="s">
        <v>20</v>
      </c>
      <c r="E12" s="34"/>
      <c r="F12" s="113" t="s">
        <v>21</v>
      </c>
      <c r="G12" s="34"/>
      <c r="H12" s="34"/>
      <c r="I12" s="114" t="s">
        <v>22</v>
      </c>
      <c r="J12" s="115" t="str">
        <f>'Rekapitulace stavby'!AN8</f>
        <v>2. 7. 2019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Z12" s="105" t="s">
        <v>118</v>
      </c>
      <c r="BA12" s="105" t="s">
        <v>119</v>
      </c>
      <c r="BB12" s="105" t="s">
        <v>1</v>
      </c>
      <c r="BC12" s="105" t="s">
        <v>120</v>
      </c>
      <c r="BD12" s="105" t="s">
        <v>87</v>
      </c>
    </row>
    <row r="13" spans="1:56" s="2" customFormat="1" ht="10.9" hidden="1" customHeight="1">
      <c r="A13" s="34"/>
      <c r="B13" s="39"/>
      <c r="C13" s="34"/>
      <c r="D13" s="34"/>
      <c r="E13" s="34"/>
      <c r="F13" s="34"/>
      <c r="G13" s="34"/>
      <c r="H13" s="34"/>
      <c r="I13" s="112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Z13" s="105" t="s">
        <v>121</v>
      </c>
      <c r="BA13" s="105" t="s">
        <v>122</v>
      </c>
      <c r="BB13" s="105" t="s">
        <v>1</v>
      </c>
      <c r="BC13" s="105" t="s">
        <v>123</v>
      </c>
      <c r="BD13" s="105" t="s">
        <v>87</v>
      </c>
    </row>
    <row r="14" spans="1:56" s="2" customFormat="1" ht="12" hidden="1" customHeight="1">
      <c r="A14" s="34"/>
      <c r="B14" s="39"/>
      <c r="C14" s="34"/>
      <c r="D14" s="111" t="s">
        <v>24</v>
      </c>
      <c r="E14" s="34"/>
      <c r="F14" s="34"/>
      <c r="G14" s="34"/>
      <c r="H14" s="34"/>
      <c r="I14" s="114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56" s="2" customFormat="1" ht="18" hidden="1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4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6.95" hidden="1" customHeight="1">
      <c r="A16" s="34"/>
      <c r="B16" s="39"/>
      <c r="C16" s="34"/>
      <c r="D16" s="34"/>
      <c r="E16" s="34"/>
      <c r="F16" s="34"/>
      <c r="G16" s="34"/>
      <c r="H16" s="34"/>
      <c r="I16" s="112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hidden="1" customHeight="1">
      <c r="A17" s="34"/>
      <c r="B17" s="39"/>
      <c r="C17" s="34"/>
      <c r="D17" s="111" t="s">
        <v>28</v>
      </c>
      <c r="E17" s="34"/>
      <c r="F17" s="34"/>
      <c r="G17" s="34"/>
      <c r="H17" s="34"/>
      <c r="I17" s="114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hidden="1" customHeight="1">
      <c r="A18" s="34"/>
      <c r="B18" s="39"/>
      <c r="C18" s="34"/>
      <c r="D18" s="34"/>
      <c r="E18" s="312" t="str">
        <f>'Rekapitulace stavby'!E14</f>
        <v>Vyplň údaj</v>
      </c>
      <c r="F18" s="313"/>
      <c r="G18" s="313"/>
      <c r="H18" s="313"/>
      <c r="I18" s="114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hidden="1" customHeight="1">
      <c r="A19" s="34"/>
      <c r="B19" s="39"/>
      <c r="C19" s="34"/>
      <c r="D19" s="34"/>
      <c r="E19" s="34"/>
      <c r="F19" s="34"/>
      <c r="G19" s="34"/>
      <c r="H19" s="34"/>
      <c r="I19" s="112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hidden="1" customHeight="1">
      <c r="A20" s="34"/>
      <c r="B20" s="39"/>
      <c r="C20" s="34"/>
      <c r="D20" s="111" t="s">
        <v>30</v>
      </c>
      <c r="E20" s="34"/>
      <c r="F20" s="34"/>
      <c r="G20" s="34"/>
      <c r="H20" s="34"/>
      <c r="I20" s="114" t="s">
        <v>25</v>
      </c>
      <c r="J20" s="113" t="s">
        <v>31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hidden="1" customHeight="1">
      <c r="A21" s="34"/>
      <c r="B21" s="39"/>
      <c r="C21" s="34"/>
      <c r="D21" s="34"/>
      <c r="E21" s="113" t="s">
        <v>32</v>
      </c>
      <c r="F21" s="34"/>
      <c r="G21" s="34"/>
      <c r="H21" s="34"/>
      <c r="I21" s="114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hidden="1" customHeight="1">
      <c r="A22" s="34"/>
      <c r="B22" s="39"/>
      <c r="C22" s="34"/>
      <c r="D22" s="34"/>
      <c r="E22" s="34"/>
      <c r="F22" s="34"/>
      <c r="G22" s="34"/>
      <c r="H22" s="34"/>
      <c r="I22" s="112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hidden="1" customHeight="1">
      <c r="A23" s="34"/>
      <c r="B23" s="39"/>
      <c r="C23" s="34"/>
      <c r="D23" s="111" t="s">
        <v>34</v>
      </c>
      <c r="E23" s="34"/>
      <c r="F23" s="34"/>
      <c r="G23" s="34"/>
      <c r="H23" s="34"/>
      <c r="I23" s="114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hidden="1" customHeight="1">
      <c r="A24" s="34"/>
      <c r="B24" s="39"/>
      <c r="C24" s="34"/>
      <c r="D24" s="34"/>
      <c r="E24" s="113" t="s">
        <v>35</v>
      </c>
      <c r="F24" s="34"/>
      <c r="G24" s="34"/>
      <c r="H24" s="34"/>
      <c r="I24" s="114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hidden="1" customHeight="1">
      <c r="A25" s="34"/>
      <c r="B25" s="39"/>
      <c r="C25" s="34"/>
      <c r="D25" s="34"/>
      <c r="E25" s="34"/>
      <c r="F25" s="34"/>
      <c r="G25" s="34"/>
      <c r="H25" s="34"/>
      <c r="I25" s="112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hidden="1" customHeight="1">
      <c r="A26" s="34"/>
      <c r="B26" s="39"/>
      <c r="C26" s="34"/>
      <c r="D26" s="111" t="s">
        <v>36</v>
      </c>
      <c r="E26" s="34"/>
      <c r="F26" s="34"/>
      <c r="G26" s="34"/>
      <c r="H26" s="34"/>
      <c r="I26" s="112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hidden="1" customHeight="1">
      <c r="A27" s="116"/>
      <c r="B27" s="117"/>
      <c r="C27" s="116"/>
      <c r="D27" s="116"/>
      <c r="E27" s="314" t="s">
        <v>1</v>
      </c>
      <c r="F27" s="314"/>
      <c r="G27" s="314"/>
      <c r="H27" s="314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4"/>
      <c r="B28" s="39"/>
      <c r="C28" s="34"/>
      <c r="D28" s="34"/>
      <c r="E28" s="34"/>
      <c r="F28" s="34"/>
      <c r="G28" s="34"/>
      <c r="H28" s="34"/>
      <c r="I28" s="11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hidden="1" customHeight="1">
      <c r="A29" s="34"/>
      <c r="B29" s="39"/>
      <c r="C29" s="34"/>
      <c r="D29" s="120"/>
      <c r="E29" s="120"/>
      <c r="F29" s="120"/>
      <c r="G29" s="120"/>
      <c r="H29" s="120"/>
      <c r="I29" s="121"/>
      <c r="J29" s="120"/>
      <c r="K29" s="120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hidden="1" customHeight="1">
      <c r="A30" s="34"/>
      <c r="B30" s="39"/>
      <c r="C30" s="34"/>
      <c r="D30" s="122" t="s">
        <v>37</v>
      </c>
      <c r="E30" s="34"/>
      <c r="F30" s="34"/>
      <c r="G30" s="34"/>
      <c r="H30" s="34"/>
      <c r="I30" s="112"/>
      <c r="J30" s="123">
        <f>ROUND(J134,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hidden="1" customHeight="1">
      <c r="A31" s="34"/>
      <c r="B31" s="39"/>
      <c r="C31" s="34"/>
      <c r="D31" s="120"/>
      <c r="E31" s="120"/>
      <c r="F31" s="120"/>
      <c r="G31" s="120"/>
      <c r="H31" s="120"/>
      <c r="I31" s="121"/>
      <c r="J31" s="120"/>
      <c r="K31" s="120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hidden="1" customHeight="1">
      <c r="A32" s="34"/>
      <c r="B32" s="39"/>
      <c r="C32" s="34"/>
      <c r="D32" s="34"/>
      <c r="E32" s="34"/>
      <c r="F32" s="124" t="s">
        <v>39</v>
      </c>
      <c r="G32" s="34"/>
      <c r="H32" s="34"/>
      <c r="I32" s="125" t="s">
        <v>38</v>
      </c>
      <c r="J32" s="124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126" t="s">
        <v>41</v>
      </c>
      <c r="E33" s="111" t="s">
        <v>42</v>
      </c>
      <c r="F33" s="127">
        <f>ROUND((SUM(BE134:BE374)),  2)</f>
        <v>0</v>
      </c>
      <c r="G33" s="34"/>
      <c r="H33" s="34"/>
      <c r="I33" s="128">
        <v>0.21</v>
      </c>
      <c r="J33" s="127">
        <f>ROUND(((SUM(BE134:BE374))*I33),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11" t="s">
        <v>43</v>
      </c>
      <c r="F34" s="127">
        <f>ROUND((SUM(BF134:BF374)),  2)</f>
        <v>0</v>
      </c>
      <c r="G34" s="34"/>
      <c r="H34" s="34"/>
      <c r="I34" s="128">
        <v>0.15</v>
      </c>
      <c r="J34" s="127">
        <f>ROUND(((SUM(BF134:BF374))*I34),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1" t="s">
        <v>44</v>
      </c>
      <c r="F35" s="127">
        <f>ROUND((SUM(BG134:BG374)),  2)</f>
        <v>0</v>
      </c>
      <c r="G35" s="34"/>
      <c r="H35" s="34"/>
      <c r="I35" s="128">
        <v>0.21</v>
      </c>
      <c r="J35" s="127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1" t="s">
        <v>45</v>
      </c>
      <c r="F36" s="127">
        <f>ROUND((SUM(BH134:BH374)),  2)</f>
        <v>0</v>
      </c>
      <c r="G36" s="34"/>
      <c r="H36" s="34"/>
      <c r="I36" s="128">
        <v>0.15</v>
      </c>
      <c r="J36" s="127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1" t="s">
        <v>46</v>
      </c>
      <c r="F37" s="127">
        <f>ROUND((SUM(BI134:BI374)),  2)</f>
        <v>0</v>
      </c>
      <c r="G37" s="34"/>
      <c r="H37" s="34"/>
      <c r="I37" s="128">
        <v>0</v>
      </c>
      <c r="J37" s="127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hidden="1" customHeight="1">
      <c r="A38" s="34"/>
      <c r="B38" s="39"/>
      <c r="C38" s="34"/>
      <c r="D38" s="34"/>
      <c r="E38" s="34"/>
      <c r="F38" s="34"/>
      <c r="G38" s="34"/>
      <c r="H38" s="34"/>
      <c r="I38" s="112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hidden="1" customHeight="1">
      <c r="A39" s="34"/>
      <c r="B39" s="39"/>
      <c r="C39" s="129"/>
      <c r="D39" s="130" t="s">
        <v>47</v>
      </c>
      <c r="E39" s="131"/>
      <c r="F39" s="131"/>
      <c r="G39" s="132" t="s">
        <v>48</v>
      </c>
      <c r="H39" s="133" t="s">
        <v>49</v>
      </c>
      <c r="I39" s="134"/>
      <c r="J39" s="135">
        <f>SUM(J30:J37)</f>
        <v>0</v>
      </c>
      <c r="K39" s="136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39"/>
      <c r="C40" s="34"/>
      <c r="D40" s="34"/>
      <c r="E40" s="34"/>
      <c r="F40" s="34"/>
      <c r="G40" s="34"/>
      <c r="H40" s="34"/>
      <c r="I40" s="11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hidden="1" customHeight="1">
      <c r="B41" s="20"/>
      <c r="I41" s="104"/>
      <c r="L41" s="20"/>
    </row>
    <row r="42" spans="1:31" s="1" customFormat="1" ht="14.45" hidden="1" customHeight="1">
      <c r="B42" s="20"/>
      <c r="I42" s="104"/>
      <c r="L42" s="20"/>
    </row>
    <row r="43" spans="1:31" s="1" customFormat="1" ht="14.45" hidden="1" customHeight="1">
      <c r="B43" s="20"/>
      <c r="I43" s="104"/>
      <c r="L43" s="20"/>
    </row>
    <row r="44" spans="1:31" s="1" customFormat="1" ht="14.45" hidden="1" customHeight="1">
      <c r="B44" s="20"/>
      <c r="I44" s="104"/>
      <c r="L44" s="20"/>
    </row>
    <row r="45" spans="1:31" s="1" customFormat="1" ht="14.45" hidden="1" customHeight="1">
      <c r="B45" s="20"/>
      <c r="I45" s="104"/>
      <c r="L45" s="20"/>
    </row>
    <row r="46" spans="1:31" s="1" customFormat="1" ht="14.45" hidden="1" customHeight="1">
      <c r="B46" s="20"/>
      <c r="I46" s="104"/>
      <c r="L46" s="20"/>
    </row>
    <row r="47" spans="1:31" s="1" customFormat="1" ht="14.45" hidden="1" customHeight="1">
      <c r="B47" s="20"/>
      <c r="I47" s="104"/>
      <c r="L47" s="20"/>
    </row>
    <row r="48" spans="1:31" s="1" customFormat="1" ht="14.45" hidden="1" customHeight="1">
      <c r="B48" s="20"/>
      <c r="I48" s="104"/>
      <c r="L48" s="20"/>
    </row>
    <row r="49" spans="1:31" s="1" customFormat="1" ht="14.45" hidden="1" customHeight="1">
      <c r="B49" s="20"/>
      <c r="I49" s="104"/>
      <c r="L49" s="20"/>
    </row>
    <row r="50" spans="1:31" s="2" customFormat="1" ht="14.45" hidden="1" customHeight="1">
      <c r="B50" s="51"/>
      <c r="D50" s="137" t="s">
        <v>50</v>
      </c>
      <c r="E50" s="138"/>
      <c r="F50" s="138"/>
      <c r="G50" s="137" t="s">
        <v>51</v>
      </c>
      <c r="H50" s="138"/>
      <c r="I50" s="139"/>
      <c r="J50" s="138"/>
      <c r="K50" s="138"/>
      <c r="L50" s="51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4"/>
      <c r="B61" s="39"/>
      <c r="C61" s="34"/>
      <c r="D61" s="140" t="s">
        <v>52</v>
      </c>
      <c r="E61" s="141"/>
      <c r="F61" s="142" t="s">
        <v>53</v>
      </c>
      <c r="G61" s="140" t="s">
        <v>52</v>
      </c>
      <c r="H61" s="141"/>
      <c r="I61" s="143"/>
      <c r="J61" s="144" t="s">
        <v>53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4"/>
      <c r="B65" s="39"/>
      <c r="C65" s="34"/>
      <c r="D65" s="137" t="s">
        <v>54</v>
      </c>
      <c r="E65" s="145"/>
      <c r="F65" s="145"/>
      <c r="G65" s="137" t="s">
        <v>55</v>
      </c>
      <c r="H65" s="145"/>
      <c r="I65" s="146"/>
      <c r="J65" s="145"/>
      <c r="K65" s="14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4"/>
      <c r="B76" s="39"/>
      <c r="C76" s="34"/>
      <c r="D76" s="140" t="s">
        <v>52</v>
      </c>
      <c r="E76" s="141"/>
      <c r="F76" s="142" t="s">
        <v>53</v>
      </c>
      <c r="G76" s="140" t="s">
        <v>52</v>
      </c>
      <c r="H76" s="141"/>
      <c r="I76" s="143"/>
      <c r="J76" s="144" t="s">
        <v>53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hidden="1" customHeight="1">
      <c r="A77" s="34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4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hidden="1" customHeight="1">
      <c r="A82" s="34"/>
      <c r="B82" s="35"/>
      <c r="C82" s="23" t="s">
        <v>124</v>
      </c>
      <c r="D82" s="36"/>
      <c r="E82" s="36"/>
      <c r="F82" s="36"/>
      <c r="G82" s="36"/>
      <c r="H82" s="36"/>
      <c r="I82" s="11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hidden="1" customHeight="1">
      <c r="A83" s="34"/>
      <c r="B83" s="35"/>
      <c r="C83" s="36"/>
      <c r="D83" s="36"/>
      <c r="E83" s="36"/>
      <c r="F83" s="36"/>
      <c r="G83" s="36"/>
      <c r="H83" s="36"/>
      <c r="I83" s="11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hidden="1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hidden="1" customHeight="1">
      <c r="A85" s="34"/>
      <c r="B85" s="35"/>
      <c r="C85" s="36"/>
      <c r="D85" s="36"/>
      <c r="E85" s="315" t="str">
        <f>E7</f>
        <v>Rekonstrukce Nové ulice, Hostouň</v>
      </c>
      <c r="F85" s="316"/>
      <c r="G85" s="316"/>
      <c r="H85" s="316"/>
      <c r="I85" s="11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hidden="1" customHeight="1">
      <c r="A86" s="34"/>
      <c r="B86" s="35"/>
      <c r="C86" s="29" t="s">
        <v>107</v>
      </c>
      <c r="D86" s="36"/>
      <c r="E86" s="36"/>
      <c r="F86" s="36"/>
      <c r="G86" s="36"/>
      <c r="H86" s="36"/>
      <c r="I86" s="112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hidden="1" customHeight="1">
      <c r="A87" s="34"/>
      <c r="B87" s="35"/>
      <c r="C87" s="36"/>
      <c r="D87" s="36"/>
      <c r="E87" s="281" t="str">
        <f>E9</f>
        <v>01 - Komunikace</v>
      </c>
      <c r="F87" s="317"/>
      <c r="G87" s="317"/>
      <c r="H87" s="317"/>
      <c r="I87" s="11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hidden="1" customHeight="1">
      <c r="A88" s="34"/>
      <c r="B88" s="35"/>
      <c r="C88" s="36"/>
      <c r="D88" s="36"/>
      <c r="E88" s="36"/>
      <c r="F88" s="36"/>
      <c r="G88" s="36"/>
      <c r="H88" s="36"/>
      <c r="I88" s="11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hidden="1" customHeight="1">
      <c r="A89" s="34"/>
      <c r="B89" s="35"/>
      <c r="C89" s="29" t="s">
        <v>20</v>
      </c>
      <c r="D89" s="36"/>
      <c r="E89" s="36"/>
      <c r="F89" s="27" t="str">
        <f>F12</f>
        <v>Hostouň</v>
      </c>
      <c r="G89" s="36"/>
      <c r="H89" s="36"/>
      <c r="I89" s="114" t="s">
        <v>22</v>
      </c>
      <c r="J89" s="66" t="str">
        <f>IF(J12="","",J12)</f>
        <v>2. 7. 2019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hidden="1" customHeight="1">
      <c r="A90" s="34"/>
      <c r="B90" s="35"/>
      <c r="C90" s="36"/>
      <c r="D90" s="36"/>
      <c r="E90" s="36"/>
      <c r="F90" s="36"/>
      <c r="G90" s="36"/>
      <c r="H90" s="36"/>
      <c r="I90" s="11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hidden="1" customHeight="1">
      <c r="A91" s="34"/>
      <c r="B91" s="35"/>
      <c r="C91" s="29" t="s">
        <v>24</v>
      </c>
      <c r="D91" s="36"/>
      <c r="E91" s="36"/>
      <c r="F91" s="27" t="str">
        <f>E15</f>
        <v>Obec Hostouň</v>
      </c>
      <c r="G91" s="36"/>
      <c r="H91" s="36"/>
      <c r="I91" s="114" t="s">
        <v>30</v>
      </c>
      <c r="J91" s="32" t="str">
        <f>E21</f>
        <v>DS Pro. spol. s 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hidden="1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114" t="s">
        <v>34</v>
      </c>
      <c r="J92" s="32" t="str">
        <f>E24</f>
        <v>Ing. Kubíček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hidden="1" customHeight="1">
      <c r="A93" s="34"/>
      <c r="B93" s="35"/>
      <c r="C93" s="36"/>
      <c r="D93" s="36"/>
      <c r="E93" s="36"/>
      <c r="F93" s="36"/>
      <c r="G93" s="36"/>
      <c r="H93" s="36"/>
      <c r="I93" s="112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hidden="1" customHeight="1">
      <c r="A94" s="34"/>
      <c r="B94" s="35"/>
      <c r="C94" s="153" t="s">
        <v>125</v>
      </c>
      <c r="D94" s="154"/>
      <c r="E94" s="154"/>
      <c r="F94" s="154"/>
      <c r="G94" s="154"/>
      <c r="H94" s="154"/>
      <c r="I94" s="155"/>
      <c r="J94" s="156" t="s">
        <v>126</v>
      </c>
      <c r="K94" s="15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hidden="1" customHeight="1">
      <c r="A95" s="34"/>
      <c r="B95" s="35"/>
      <c r="C95" s="36"/>
      <c r="D95" s="36"/>
      <c r="E95" s="36"/>
      <c r="F95" s="36"/>
      <c r="G95" s="36"/>
      <c r="H95" s="36"/>
      <c r="I95" s="11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hidden="1" customHeight="1">
      <c r="A96" s="34"/>
      <c r="B96" s="35"/>
      <c r="C96" s="157" t="s">
        <v>127</v>
      </c>
      <c r="D96" s="36"/>
      <c r="E96" s="36"/>
      <c r="F96" s="36"/>
      <c r="G96" s="36"/>
      <c r="H96" s="36"/>
      <c r="I96" s="112"/>
      <c r="J96" s="84">
        <f>J134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128</v>
      </c>
    </row>
    <row r="97" spans="2:12" s="9" customFormat="1" ht="24.95" hidden="1" customHeight="1">
      <c r="B97" s="158"/>
      <c r="C97" s="159"/>
      <c r="D97" s="160" t="s">
        <v>129</v>
      </c>
      <c r="E97" s="161"/>
      <c r="F97" s="161"/>
      <c r="G97" s="161"/>
      <c r="H97" s="161"/>
      <c r="I97" s="162"/>
      <c r="J97" s="163">
        <f>J135</f>
        <v>0</v>
      </c>
      <c r="K97" s="159"/>
      <c r="L97" s="164"/>
    </row>
    <row r="98" spans="2:12" s="10" customFormat="1" ht="19.899999999999999" hidden="1" customHeight="1">
      <c r="B98" s="165"/>
      <c r="C98" s="166"/>
      <c r="D98" s="167" t="s">
        <v>130</v>
      </c>
      <c r="E98" s="168"/>
      <c r="F98" s="168"/>
      <c r="G98" s="168"/>
      <c r="H98" s="168"/>
      <c r="I98" s="169"/>
      <c r="J98" s="170">
        <f>J136</f>
        <v>0</v>
      </c>
      <c r="K98" s="166"/>
      <c r="L98" s="171"/>
    </row>
    <row r="99" spans="2:12" s="10" customFormat="1" ht="19.899999999999999" hidden="1" customHeight="1">
      <c r="B99" s="165"/>
      <c r="C99" s="166"/>
      <c r="D99" s="167" t="s">
        <v>131</v>
      </c>
      <c r="E99" s="168"/>
      <c r="F99" s="168"/>
      <c r="G99" s="168"/>
      <c r="H99" s="168"/>
      <c r="I99" s="169"/>
      <c r="J99" s="170">
        <f>J210</f>
        <v>0</v>
      </c>
      <c r="K99" s="166"/>
      <c r="L99" s="171"/>
    </row>
    <row r="100" spans="2:12" s="10" customFormat="1" ht="19.899999999999999" hidden="1" customHeight="1">
      <c r="B100" s="165"/>
      <c r="C100" s="166"/>
      <c r="D100" s="167" t="s">
        <v>132</v>
      </c>
      <c r="E100" s="168"/>
      <c r="F100" s="168"/>
      <c r="G100" s="168"/>
      <c r="H100" s="168"/>
      <c r="I100" s="169"/>
      <c r="J100" s="170">
        <f>J212</f>
        <v>0</v>
      </c>
      <c r="K100" s="166"/>
      <c r="L100" s="171"/>
    </row>
    <row r="101" spans="2:12" s="10" customFormat="1" ht="19.899999999999999" hidden="1" customHeight="1">
      <c r="B101" s="165"/>
      <c r="C101" s="166"/>
      <c r="D101" s="167" t="s">
        <v>133</v>
      </c>
      <c r="E101" s="168"/>
      <c r="F101" s="168"/>
      <c r="G101" s="168"/>
      <c r="H101" s="168"/>
      <c r="I101" s="169"/>
      <c r="J101" s="170">
        <f>J217</f>
        <v>0</v>
      </c>
      <c r="K101" s="166"/>
      <c r="L101" s="171"/>
    </row>
    <row r="102" spans="2:12" s="10" customFormat="1" ht="19.899999999999999" hidden="1" customHeight="1">
      <c r="B102" s="165"/>
      <c r="C102" s="166"/>
      <c r="D102" s="167" t="s">
        <v>134</v>
      </c>
      <c r="E102" s="168"/>
      <c r="F102" s="168"/>
      <c r="G102" s="168"/>
      <c r="H102" s="168"/>
      <c r="I102" s="169"/>
      <c r="J102" s="170">
        <f>J268</f>
        <v>0</v>
      </c>
      <c r="K102" s="166"/>
      <c r="L102" s="171"/>
    </row>
    <row r="103" spans="2:12" s="10" customFormat="1" ht="19.899999999999999" hidden="1" customHeight="1">
      <c r="B103" s="165"/>
      <c r="C103" s="166"/>
      <c r="D103" s="167" t="s">
        <v>135</v>
      </c>
      <c r="E103" s="168"/>
      <c r="F103" s="168"/>
      <c r="G103" s="168"/>
      <c r="H103" s="168"/>
      <c r="I103" s="169"/>
      <c r="J103" s="170">
        <f>J302</f>
        <v>0</v>
      </c>
      <c r="K103" s="166"/>
      <c r="L103" s="171"/>
    </row>
    <row r="104" spans="2:12" s="10" customFormat="1" ht="19.899999999999999" hidden="1" customHeight="1">
      <c r="B104" s="165"/>
      <c r="C104" s="166"/>
      <c r="D104" s="167" t="s">
        <v>136</v>
      </c>
      <c r="E104" s="168"/>
      <c r="F104" s="168"/>
      <c r="G104" s="168"/>
      <c r="H104" s="168"/>
      <c r="I104" s="169"/>
      <c r="J104" s="170">
        <f>J331</f>
        <v>0</v>
      </c>
      <c r="K104" s="166"/>
      <c r="L104" s="171"/>
    </row>
    <row r="105" spans="2:12" s="10" customFormat="1" ht="19.899999999999999" hidden="1" customHeight="1">
      <c r="B105" s="165"/>
      <c r="C105" s="166"/>
      <c r="D105" s="167" t="s">
        <v>137</v>
      </c>
      <c r="E105" s="168"/>
      <c r="F105" s="168"/>
      <c r="G105" s="168"/>
      <c r="H105" s="168"/>
      <c r="I105" s="169"/>
      <c r="J105" s="170">
        <f>J348</f>
        <v>0</v>
      </c>
      <c r="K105" s="166"/>
      <c r="L105" s="171"/>
    </row>
    <row r="106" spans="2:12" s="9" customFormat="1" ht="24.95" hidden="1" customHeight="1">
      <c r="B106" s="158"/>
      <c r="C106" s="159"/>
      <c r="D106" s="160" t="s">
        <v>138</v>
      </c>
      <c r="E106" s="161"/>
      <c r="F106" s="161"/>
      <c r="G106" s="161"/>
      <c r="H106" s="161"/>
      <c r="I106" s="162"/>
      <c r="J106" s="163">
        <f>J350</f>
        <v>0</v>
      </c>
      <c r="K106" s="159"/>
      <c r="L106" s="164"/>
    </row>
    <row r="107" spans="2:12" s="10" customFormat="1" ht="19.899999999999999" hidden="1" customHeight="1">
      <c r="B107" s="165"/>
      <c r="C107" s="166"/>
      <c r="D107" s="167" t="s">
        <v>139</v>
      </c>
      <c r="E107" s="168"/>
      <c r="F107" s="168"/>
      <c r="G107" s="168"/>
      <c r="H107" s="168"/>
      <c r="I107" s="169"/>
      <c r="J107" s="170">
        <f>J351</f>
        <v>0</v>
      </c>
      <c r="K107" s="166"/>
      <c r="L107" s="171"/>
    </row>
    <row r="108" spans="2:12" s="10" customFormat="1" ht="19.899999999999999" hidden="1" customHeight="1">
      <c r="B108" s="165"/>
      <c r="C108" s="166"/>
      <c r="D108" s="167" t="s">
        <v>140</v>
      </c>
      <c r="E108" s="168"/>
      <c r="F108" s="168"/>
      <c r="G108" s="168"/>
      <c r="H108" s="168"/>
      <c r="I108" s="169"/>
      <c r="J108" s="170">
        <f>J354</f>
        <v>0</v>
      </c>
      <c r="K108" s="166"/>
      <c r="L108" s="171"/>
    </row>
    <row r="109" spans="2:12" s="9" customFormat="1" ht="24.95" hidden="1" customHeight="1">
      <c r="B109" s="158"/>
      <c r="C109" s="159"/>
      <c r="D109" s="160" t="s">
        <v>141</v>
      </c>
      <c r="E109" s="161"/>
      <c r="F109" s="161"/>
      <c r="G109" s="161"/>
      <c r="H109" s="161"/>
      <c r="I109" s="162"/>
      <c r="J109" s="163">
        <f>J359</f>
        <v>0</v>
      </c>
      <c r="K109" s="159"/>
      <c r="L109" s="164"/>
    </row>
    <row r="110" spans="2:12" s="10" customFormat="1" ht="19.899999999999999" hidden="1" customHeight="1">
      <c r="B110" s="165"/>
      <c r="C110" s="166"/>
      <c r="D110" s="167" t="s">
        <v>142</v>
      </c>
      <c r="E110" s="168"/>
      <c r="F110" s="168"/>
      <c r="G110" s="168"/>
      <c r="H110" s="168"/>
      <c r="I110" s="169"/>
      <c r="J110" s="170">
        <f>J360</f>
        <v>0</v>
      </c>
      <c r="K110" s="166"/>
      <c r="L110" s="171"/>
    </row>
    <row r="111" spans="2:12" s="10" customFormat="1" ht="19.899999999999999" hidden="1" customHeight="1">
      <c r="B111" s="165"/>
      <c r="C111" s="166"/>
      <c r="D111" s="167" t="s">
        <v>143</v>
      </c>
      <c r="E111" s="168"/>
      <c r="F111" s="168"/>
      <c r="G111" s="168"/>
      <c r="H111" s="168"/>
      <c r="I111" s="169"/>
      <c r="J111" s="170">
        <f>J365</f>
        <v>0</v>
      </c>
      <c r="K111" s="166"/>
      <c r="L111" s="171"/>
    </row>
    <row r="112" spans="2:12" s="10" customFormat="1" ht="19.899999999999999" hidden="1" customHeight="1">
      <c r="B112" s="165"/>
      <c r="C112" s="166"/>
      <c r="D112" s="167" t="s">
        <v>144</v>
      </c>
      <c r="E112" s="168"/>
      <c r="F112" s="168"/>
      <c r="G112" s="168"/>
      <c r="H112" s="168"/>
      <c r="I112" s="169"/>
      <c r="J112" s="170">
        <f>J367</f>
        <v>0</v>
      </c>
      <c r="K112" s="166"/>
      <c r="L112" s="171"/>
    </row>
    <row r="113" spans="1:31" s="10" customFormat="1" ht="19.899999999999999" hidden="1" customHeight="1">
      <c r="B113" s="165"/>
      <c r="C113" s="166"/>
      <c r="D113" s="167" t="s">
        <v>145</v>
      </c>
      <c r="E113" s="168"/>
      <c r="F113" s="168"/>
      <c r="G113" s="168"/>
      <c r="H113" s="168"/>
      <c r="I113" s="169"/>
      <c r="J113" s="170">
        <f>J370</f>
        <v>0</v>
      </c>
      <c r="K113" s="166"/>
      <c r="L113" s="171"/>
    </row>
    <row r="114" spans="1:31" s="10" customFormat="1" ht="19.899999999999999" hidden="1" customHeight="1">
      <c r="B114" s="165"/>
      <c r="C114" s="166"/>
      <c r="D114" s="167" t="s">
        <v>146</v>
      </c>
      <c r="E114" s="168"/>
      <c r="F114" s="168"/>
      <c r="G114" s="168"/>
      <c r="H114" s="168"/>
      <c r="I114" s="169"/>
      <c r="J114" s="170">
        <f>J373</f>
        <v>0</v>
      </c>
      <c r="K114" s="166"/>
      <c r="L114" s="171"/>
    </row>
    <row r="115" spans="1:31" s="2" customFormat="1" ht="21.75" hidden="1" customHeight="1">
      <c r="A115" s="34"/>
      <c r="B115" s="35"/>
      <c r="C115" s="36"/>
      <c r="D115" s="36"/>
      <c r="E115" s="36"/>
      <c r="F115" s="36"/>
      <c r="G115" s="36"/>
      <c r="H115" s="36"/>
      <c r="I115" s="11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31" s="2" customFormat="1" ht="6.95" hidden="1" customHeight="1">
      <c r="A116" s="34"/>
      <c r="B116" s="54"/>
      <c r="C116" s="55"/>
      <c r="D116" s="55"/>
      <c r="E116" s="55"/>
      <c r="F116" s="55"/>
      <c r="G116" s="55"/>
      <c r="H116" s="55"/>
      <c r="I116" s="149"/>
      <c r="J116" s="55"/>
      <c r="K116" s="55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ht="11.25" hidden="1"/>
    <row r="118" spans="1:31" ht="11.25" hidden="1"/>
    <row r="119" spans="1:31" ht="11.25" hidden="1"/>
    <row r="120" spans="1:31" s="2" customFormat="1" ht="6.95" customHeight="1">
      <c r="A120" s="34"/>
      <c r="B120" s="56"/>
      <c r="C120" s="57"/>
      <c r="D120" s="57"/>
      <c r="E120" s="57"/>
      <c r="F120" s="57"/>
      <c r="G120" s="57"/>
      <c r="H120" s="57"/>
      <c r="I120" s="152"/>
      <c r="J120" s="57"/>
      <c r="K120" s="57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24.95" customHeight="1">
      <c r="A121" s="34"/>
      <c r="B121" s="35"/>
      <c r="C121" s="23" t="s">
        <v>147</v>
      </c>
      <c r="D121" s="36"/>
      <c r="E121" s="36"/>
      <c r="F121" s="36"/>
      <c r="G121" s="36"/>
      <c r="H121" s="36"/>
      <c r="I121" s="112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112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2" customHeight="1">
      <c r="A123" s="34"/>
      <c r="B123" s="35"/>
      <c r="C123" s="29" t="s">
        <v>16</v>
      </c>
      <c r="D123" s="36"/>
      <c r="E123" s="36"/>
      <c r="F123" s="36"/>
      <c r="G123" s="36"/>
      <c r="H123" s="36"/>
      <c r="I123" s="112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6.5" customHeight="1">
      <c r="A124" s="34"/>
      <c r="B124" s="35"/>
      <c r="C124" s="36"/>
      <c r="D124" s="36"/>
      <c r="E124" s="315" t="str">
        <f>E7</f>
        <v>Rekonstrukce Nové ulice, Hostouň</v>
      </c>
      <c r="F124" s="316"/>
      <c r="G124" s="316"/>
      <c r="H124" s="316"/>
      <c r="I124" s="112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107</v>
      </c>
      <c r="D125" s="36"/>
      <c r="E125" s="36"/>
      <c r="F125" s="36"/>
      <c r="G125" s="36"/>
      <c r="H125" s="36"/>
      <c r="I125" s="112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6.5" customHeight="1">
      <c r="A126" s="34"/>
      <c r="B126" s="35"/>
      <c r="C126" s="36"/>
      <c r="D126" s="36"/>
      <c r="E126" s="281" t="str">
        <f>E9</f>
        <v>01 - Komunikace</v>
      </c>
      <c r="F126" s="317"/>
      <c r="G126" s="317"/>
      <c r="H126" s="317"/>
      <c r="I126" s="112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6.95" customHeight="1">
      <c r="A127" s="34"/>
      <c r="B127" s="35"/>
      <c r="C127" s="36"/>
      <c r="D127" s="36"/>
      <c r="E127" s="36"/>
      <c r="F127" s="36"/>
      <c r="G127" s="36"/>
      <c r="H127" s="36"/>
      <c r="I127" s="112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2" customHeight="1">
      <c r="A128" s="34"/>
      <c r="B128" s="35"/>
      <c r="C128" s="29" t="s">
        <v>20</v>
      </c>
      <c r="D128" s="36"/>
      <c r="E128" s="36"/>
      <c r="F128" s="27" t="str">
        <f>F12</f>
        <v>Hostouň</v>
      </c>
      <c r="G128" s="36"/>
      <c r="H128" s="36"/>
      <c r="I128" s="114" t="s">
        <v>22</v>
      </c>
      <c r="J128" s="66" t="str">
        <f>IF(J12="","",J12)</f>
        <v>2. 7. 2019</v>
      </c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5" customHeight="1">
      <c r="A129" s="34"/>
      <c r="B129" s="35"/>
      <c r="C129" s="36"/>
      <c r="D129" s="36"/>
      <c r="E129" s="36"/>
      <c r="F129" s="36"/>
      <c r="G129" s="36"/>
      <c r="H129" s="36"/>
      <c r="I129" s="112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5.2" customHeight="1">
      <c r="A130" s="34"/>
      <c r="B130" s="35"/>
      <c r="C130" s="29" t="s">
        <v>24</v>
      </c>
      <c r="D130" s="36"/>
      <c r="E130" s="36"/>
      <c r="F130" s="27" t="str">
        <f>E15</f>
        <v>Obec Hostouň</v>
      </c>
      <c r="G130" s="36"/>
      <c r="H130" s="36"/>
      <c r="I130" s="114" t="s">
        <v>30</v>
      </c>
      <c r="J130" s="32" t="str">
        <f>E21</f>
        <v>DS Pro. spol. s r.o.</v>
      </c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5.2" customHeight="1">
      <c r="A131" s="34"/>
      <c r="B131" s="35"/>
      <c r="C131" s="29" t="s">
        <v>28</v>
      </c>
      <c r="D131" s="36"/>
      <c r="E131" s="36"/>
      <c r="F131" s="27" t="str">
        <f>IF(E18="","",E18)</f>
        <v>Vyplň údaj</v>
      </c>
      <c r="G131" s="36"/>
      <c r="H131" s="36"/>
      <c r="I131" s="114" t="s">
        <v>34</v>
      </c>
      <c r="J131" s="32" t="str">
        <f>E24</f>
        <v>Ing. Kubíček</v>
      </c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0.35" customHeight="1">
      <c r="A132" s="34"/>
      <c r="B132" s="35"/>
      <c r="C132" s="36"/>
      <c r="D132" s="36"/>
      <c r="E132" s="36"/>
      <c r="F132" s="36"/>
      <c r="G132" s="36"/>
      <c r="H132" s="36"/>
      <c r="I132" s="112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11" customFormat="1" ht="29.25" customHeight="1">
      <c r="A133" s="172"/>
      <c r="B133" s="173"/>
      <c r="C133" s="174" t="s">
        <v>148</v>
      </c>
      <c r="D133" s="175" t="s">
        <v>62</v>
      </c>
      <c r="E133" s="175" t="s">
        <v>58</v>
      </c>
      <c r="F133" s="175" t="s">
        <v>59</v>
      </c>
      <c r="G133" s="175" t="s">
        <v>149</v>
      </c>
      <c r="H133" s="175" t="s">
        <v>150</v>
      </c>
      <c r="I133" s="176" t="s">
        <v>151</v>
      </c>
      <c r="J133" s="177" t="s">
        <v>126</v>
      </c>
      <c r="K133" s="178" t="s">
        <v>152</v>
      </c>
      <c r="L133" s="179"/>
      <c r="M133" s="75" t="s">
        <v>1</v>
      </c>
      <c r="N133" s="76" t="s">
        <v>41</v>
      </c>
      <c r="O133" s="76" t="s">
        <v>153</v>
      </c>
      <c r="P133" s="76" t="s">
        <v>154</v>
      </c>
      <c r="Q133" s="76" t="s">
        <v>155</v>
      </c>
      <c r="R133" s="76" t="s">
        <v>156</v>
      </c>
      <c r="S133" s="76" t="s">
        <v>157</v>
      </c>
      <c r="T133" s="77" t="s">
        <v>158</v>
      </c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</row>
    <row r="134" spans="1:65" s="2" customFormat="1" ht="22.9" customHeight="1">
      <c r="A134" s="34"/>
      <c r="B134" s="35"/>
      <c r="C134" s="82" t="s">
        <v>159</v>
      </c>
      <c r="D134" s="36"/>
      <c r="E134" s="36"/>
      <c r="F134" s="36"/>
      <c r="G134" s="36"/>
      <c r="H134" s="36"/>
      <c r="I134" s="112"/>
      <c r="J134" s="180">
        <f>BK134</f>
        <v>0</v>
      </c>
      <c r="K134" s="36"/>
      <c r="L134" s="39"/>
      <c r="M134" s="78"/>
      <c r="N134" s="181"/>
      <c r="O134" s="79"/>
      <c r="P134" s="182">
        <f>P135+P350+P359</f>
        <v>0</v>
      </c>
      <c r="Q134" s="79"/>
      <c r="R134" s="182">
        <f>R135+R350+R359</f>
        <v>1052.0093768000002</v>
      </c>
      <c r="S134" s="79"/>
      <c r="T134" s="183">
        <f>T135+T350+T359</f>
        <v>2949.7049999999999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76</v>
      </c>
      <c r="AU134" s="17" t="s">
        <v>128</v>
      </c>
      <c r="BK134" s="184">
        <f>BK135+BK350+BK359</f>
        <v>0</v>
      </c>
    </row>
    <row r="135" spans="1:65" s="12" customFormat="1" ht="25.9" customHeight="1">
      <c r="B135" s="185"/>
      <c r="C135" s="186"/>
      <c r="D135" s="187" t="s">
        <v>76</v>
      </c>
      <c r="E135" s="188" t="s">
        <v>160</v>
      </c>
      <c r="F135" s="188" t="s">
        <v>161</v>
      </c>
      <c r="G135" s="186"/>
      <c r="H135" s="186"/>
      <c r="I135" s="189"/>
      <c r="J135" s="190">
        <f>BK135</f>
        <v>0</v>
      </c>
      <c r="K135" s="186"/>
      <c r="L135" s="191"/>
      <c r="M135" s="192"/>
      <c r="N135" s="193"/>
      <c r="O135" s="193"/>
      <c r="P135" s="194">
        <f>P136+P210+P212+P217+P268+P302+P331+P348</f>
        <v>0</v>
      </c>
      <c r="Q135" s="193"/>
      <c r="R135" s="194">
        <f>R136+R210+R212+R217+R268+R302+R331+R348</f>
        <v>1051.7674768000002</v>
      </c>
      <c r="S135" s="193"/>
      <c r="T135" s="195">
        <f>T136+T210+T212+T217+T268+T302+T331+T348</f>
        <v>2949.7049999999999</v>
      </c>
      <c r="AR135" s="196" t="s">
        <v>85</v>
      </c>
      <c r="AT135" s="197" t="s">
        <v>76</v>
      </c>
      <c r="AU135" s="197" t="s">
        <v>77</v>
      </c>
      <c r="AY135" s="196" t="s">
        <v>162</v>
      </c>
      <c r="BK135" s="198">
        <f>BK136+BK210+BK212+BK217+BK268+BK302+BK331+BK348</f>
        <v>0</v>
      </c>
    </row>
    <row r="136" spans="1:65" s="12" customFormat="1" ht="22.9" customHeight="1">
      <c r="B136" s="185"/>
      <c r="C136" s="186"/>
      <c r="D136" s="187" t="s">
        <v>76</v>
      </c>
      <c r="E136" s="199" t="s">
        <v>85</v>
      </c>
      <c r="F136" s="199" t="s">
        <v>163</v>
      </c>
      <c r="G136" s="186"/>
      <c r="H136" s="186"/>
      <c r="I136" s="189"/>
      <c r="J136" s="200">
        <f>BK136</f>
        <v>0</v>
      </c>
      <c r="K136" s="186"/>
      <c r="L136" s="191"/>
      <c r="M136" s="192"/>
      <c r="N136" s="193"/>
      <c r="O136" s="193"/>
      <c r="P136" s="194">
        <f>SUM(P137:P209)</f>
        <v>0</v>
      </c>
      <c r="Q136" s="193"/>
      <c r="R136" s="194">
        <f>SUM(R137:R209)</f>
        <v>62.362879999999997</v>
      </c>
      <c r="S136" s="193"/>
      <c r="T136" s="195">
        <f>SUM(T137:T209)</f>
        <v>2936.3150000000001</v>
      </c>
      <c r="AR136" s="196" t="s">
        <v>85</v>
      </c>
      <c r="AT136" s="197" t="s">
        <v>76</v>
      </c>
      <c r="AU136" s="197" t="s">
        <v>85</v>
      </c>
      <c r="AY136" s="196" t="s">
        <v>162</v>
      </c>
      <c r="BK136" s="198">
        <f>SUM(BK137:BK209)</f>
        <v>0</v>
      </c>
    </row>
    <row r="137" spans="1:65" s="2" customFormat="1" ht="24" customHeight="1">
      <c r="A137" s="34"/>
      <c r="B137" s="35"/>
      <c r="C137" s="201" t="s">
        <v>85</v>
      </c>
      <c r="D137" s="201" t="s">
        <v>164</v>
      </c>
      <c r="E137" s="202" t="s">
        <v>165</v>
      </c>
      <c r="F137" s="203" t="s">
        <v>166</v>
      </c>
      <c r="G137" s="204" t="s">
        <v>167</v>
      </c>
      <c r="H137" s="205">
        <v>740</v>
      </c>
      <c r="I137" s="206"/>
      <c r="J137" s="207">
        <f>ROUND(I137*H137,2)</f>
        <v>0</v>
      </c>
      <c r="K137" s="208"/>
      <c r="L137" s="39"/>
      <c r="M137" s="209" t="s">
        <v>1</v>
      </c>
      <c r="N137" s="210" t="s">
        <v>42</v>
      </c>
      <c r="O137" s="71"/>
      <c r="P137" s="211">
        <f>O137*H137</f>
        <v>0</v>
      </c>
      <c r="Q137" s="211">
        <v>0</v>
      </c>
      <c r="R137" s="211">
        <f>Q137*H137</f>
        <v>0</v>
      </c>
      <c r="S137" s="211">
        <v>0</v>
      </c>
      <c r="T137" s="21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3" t="s">
        <v>168</v>
      </c>
      <c r="AT137" s="213" t="s">
        <v>164</v>
      </c>
      <c r="AU137" s="213" t="s">
        <v>87</v>
      </c>
      <c r="AY137" s="17" t="s">
        <v>162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7" t="s">
        <v>85</v>
      </c>
      <c r="BK137" s="214">
        <f>ROUND(I137*H137,2)</f>
        <v>0</v>
      </c>
      <c r="BL137" s="17" t="s">
        <v>168</v>
      </c>
      <c r="BM137" s="213" t="s">
        <v>169</v>
      </c>
    </row>
    <row r="138" spans="1:65" s="13" customFormat="1" ht="11.25">
      <c r="B138" s="215"/>
      <c r="C138" s="216"/>
      <c r="D138" s="217" t="s">
        <v>170</v>
      </c>
      <c r="E138" s="218" t="s">
        <v>88</v>
      </c>
      <c r="F138" s="219" t="s">
        <v>90</v>
      </c>
      <c r="G138" s="216"/>
      <c r="H138" s="220">
        <v>740</v>
      </c>
      <c r="I138" s="221"/>
      <c r="J138" s="216"/>
      <c r="K138" s="216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170</v>
      </c>
      <c r="AU138" s="226" t="s">
        <v>87</v>
      </c>
      <c r="AV138" s="13" t="s">
        <v>87</v>
      </c>
      <c r="AW138" s="13" t="s">
        <v>33</v>
      </c>
      <c r="AX138" s="13" t="s">
        <v>85</v>
      </c>
      <c r="AY138" s="226" t="s">
        <v>162</v>
      </c>
    </row>
    <row r="139" spans="1:65" s="2" customFormat="1" ht="24" customHeight="1">
      <c r="A139" s="34"/>
      <c r="B139" s="35"/>
      <c r="C139" s="201" t="s">
        <v>87</v>
      </c>
      <c r="D139" s="201" t="s">
        <v>164</v>
      </c>
      <c r="E139" s="202" t="s">
        <v>171</v>
      </c>
      <c r="F139" s="203" t="s">
        <v>172</v>
      </c>
      <c r="G139" s="204" t="s">
        <v>167</v>
      </c>
      <c r="H139" s="205">
        <v>12</v>
      </c>
      <c r="I139" s="206"/>
      <c r="J139" s="207">
        <f>ROUND(I139*H139,2)</f>
        <v>0</v>
      </c>
      <c r="K139" s="208"/>
      <c r="L139" s="39"/>
      <c r="M139" s="209" t="s">
        <v>1</v>
      </c>
      <c r="N139" s="210" t="s">
        <v>42</v>
      </c>
      <c r="O139" s="71"/>
      <c r="P139" s="211">
        <f>O139*H139</f>
        <v>0</v>
      </c>
      <c r="Q139" s="211">
        <v>0</v>
      </c>
      <c r="R139" s="211">
        <f>Q139*H139</f>
        <v>0</v>
      </c>
      <c r="S139" s="211">
        <v>0.255</v>
      </c>
      <c r="T139" s="212">
        <f>S139*H139</f>
        <v>3.06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3" t="s">
        <v>168</v>
      </c>
      <c r="AT139" s="213" t="s">
        <v>164</v>
      </c>
      <c r="AU139" s="213" t="s">
        <v>87</v>
      </c>
      <c r="AY139" s="17" t="s">
        <v>162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7" t="s">
        <v>85</v>
      </c>
      <c r="BK139" s="214">
        <f>ROUND(I139*H139,2)</f>
        <v>0</v>
      </c>
      <c r="BL139" s="17" t="s">
        <v>168</v>
      </c>
      <c r="BM139" s="213" t="s">
        <v>173</v>
      </c>
    </row>
    <row r="140" spans="1:65" s="14" customFormat="1" ht="11.25">
      <c r="B140" s="227"/>
      <c r="C140" s="228"/>
      <c r="D140" s="217" t="s">
        <v>170</v>
      </c>
      <c r="E140" s="229" t="s">
        <v>1</v>
      </c>
      <c r="F140" s="230" t="s">
        <v>174</v>
      </c>
      <c r="G140" s="228"/>
      <c r="H140" s="229" t="s">
        <v>1</v>
      </c>
      <c r="I140" s="231"/>
      <c r="J140" s="228"/>
      <c r="K140" s="228"/>
      <c r="L140" s="232"/>
      <c r="M140" s="233"/>
      <c r="N140" s="234"/>
      <c r="O140" s="234"/>
      <c r="P140" s="234"/>
      <c r="Q140" s="234"/>
      <c r="R140" s="234"/>
      <c r="S140" s="234"/>
      <c r="T140" s="235"/>
      <c r="AT140" s="236" t="s">
        <v>170</v>
      </c>
      <c r="AU140" s="236" t="s">
        <v>87</v>
      </c>
      <c r="AV140" s="14" t="s">
        <v>85</v>
      </c>
      <c r="AW140" s="14" t="s">
        <v>33</v>
      </c>
      <c r="AX140" s="14" t="s">
        <v>77</v>
      </c>
      <c r="AY140" s="236" t="s">
        <v>162</v>
      </c>
    </row>
    <row r="141" spans="1:65" s="13" customFormat="1" ht="11.25">
      <c r="B141" s="215"/>
      <c r="C141" s="216"/>
      <c r="D141" s="217" t="s">
        <v>170</v>
      </c>
      <c r="E141" s="218" t="s">
        <v>116</v>
      </c>
      <c r="F141" s="219" t="s">
        <v>93</v>
      </c>
      <c r="G141" s="216"/>
      <c r="H141" s="220">
        <v>12</v>
      </c>
      <c r="I141" s="221"/>
      <c r="J141" s="216"/>
      <c r="K141" s="216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170</v>
      </c>
      <c r="AU141" s="226" t="s">
        <v>87</v>
      </c>
      <c r="AV141" s="13" t="s">
        <v>87</v>
      </c>
      <c r="AW141" s="13" t="s">
        <v>33</v>
      </c>
      <c r="AX141" s="13" t="s">
        <v>85</v>
      </c>
      <c r="AY141" s="226" t="s">
        <v>162</v>
      </c>
    </row>
    <row r="142" spans="1:65" s="2" customFormat="1" ht="24" customHeight="1">
      <c r="A142" s="34"/>
      <c r="B142" s="35"/>
      <c r="C142" s="201" t="s">
        <v>175</v>
      </c>
      <c r="D142" s="201" t="s">
        <v>164</v>
      </c>
      <c r="E142" s="202" t="s">
        <v>176</v>
      </c>
      <c r="F142" s="203" t="s">
        <v>177</v>
      </c>
      <c r="G142" s="204" t="s">
        <v>167</v>
      </c>
      <c r="H142" s="205">
        <v>12</v>
      </c>
      <c r="I142" s="206"/>
      <c r="J142" s="207">
        <f>ROUND(I142*H142,2)</f>
        <v>0</v>
      </c>
      <c r="K142" s="208"/>
      <c r="L142" s="39"/>
      <c r="M142" s="209" t="s">
        <v>1</v>
      </c>
      <c r="N142" s="210" t="s">
        <v>42</v>
      </c>
      <c r="O142" s="71"/>
      <c r="P142" s="211">
        <f>O142*H142</f>
        <v>0</v>
      </c>
      <c r="Q142" s="211">
        <v>0</v>
      </c>
      <c r="R142" s="211">
        <f>Q142*H142</f>
        <v>0</v>
      </c>
      <c r="S142" s="211">
        <v>0.26</v>
      </c>
      <c r="T142" s="212">
        <f>S142*H142</f>
        <v>3.12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3" t="s">
        <v>168</v>
      </c>
      <c r="AT142" s="213" t="s">
        <v>164</v>
      </c>
      <c r="AU142" s="213" t="s">
        <v>87</v>
      </c>
      <c r="AY142" s="17" t="s">
        <v>162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7" t="s">
        <v>85</v>
      </c>
      <c r="BK142" s="214">
        <f>ROUND(I142*H142,2)</f>
        <v>0</v>
      </c>
      <c r="BL142" s="17" t="s">
        <v>168</v>
      </c>
      <c r="BM142" s="213" t="s">
        <v>178</v>
      </c>
    </row>
    <row r="143" spans="1:65" s="14" customFormat="1" ht="11.25">
      <c r="B143" s="227"/>
      <c r="C143" s="228"/>
      <c r="D143" s="217" t="s">
        <v>170</v>
      </c>
      <c r="E143" s="229" t="s">
        <v>1</v>
      </c>
      <c r="F143" s="230" t="s">
        <v>179</v>
      </c>
      <c r="G143" s="228"/>
      <c r="H143" s="229" t="s">
        <v>1</v>
      </c>
      <c r="I143" s="231"/>
      <c r="J143" s="228"/>
      <c r="K143" s="228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170</v>
      </c>
      <c r="AU143" s="236" t="s">
        <v>87</v>
      </c>
      <c r="AV143" s="14" t="s">
        <v>85</v>
      </c>
      <c r="AW143" s="14" t="s">
        <v>33</v>
      </c>
      <c r="AX143" s="14" t="s">
        <v>77</v>
      </c>
      <c r="AY143" s="236" t="s">
        <v>162</v>
      </c>
    </row>
    <row r="144" spans="1:65" s="13" customFormat="1" ht="11.25">
      <c r="B144" s="215"/>
      <c r="C144" s="216"/>
      <c r="D144" s="217" t="s">
        <v>170</v>
      </c>
      <c r="E144" s="218" t="s">
        <v>91</v>
      </c>
      <c r="F144" s="219" t="s">
        <v>93</v>
      </c>
      <c r="G144" s="216"/>
      <c r="H144" s="220">
        <v>12</v>
      </c>
      <c r="I144" s="221"/>
      <c r="J144" s="216"/>
      <c r="K144" s="216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170</v>
      </c>
      <c r="AU144" s="226" t="s">
        <v>87</v>
      </c>
      <c r="AV144" s="13" t="s">
        <v>87</v>
      </c>
      <c r="AW144" s="13" t="s">
        <v>33</v>
      </c>
      <c r="AX144" s="13" t="s">
        <v>85</v>
      </c>
      <c r="AY144" s="226" t="s">
        <v>162</v>
      </c>
    </row>
    <row r="145" spans="1:65" s="2" customFormat="1" ht="24" customHeight="1">
      <c r="A145" s="34"/>
      <c r="B145" s="35"/>
      <c r="C145" s="201" t="s">
        <v>168</v>
      </c>
      <c r="D145" s="201" t="s">
        <v>164</v>
      </c>
      <c r="E145" s="202" t="s">
        <v>180</v>
      </c>
      <c r="F145" s="203" t="s">
        <v>181</v>
      </c>
      <c r="G145" s="204" t="s">
        <v>167</v>
      </c>
      <c r="H145" s="205">
        <v>25</v>
      </c>
      <c r="I145" s="206"/>
      <c r="J145" s="207">
        <f>ROUND(I145*H145,2)</f>
        <v>0</v>
      </c>
      <c r="K145" s="208"/>
      <c r="L145" s="39"/>
      <c r="M145" s="209" t="s">
        <v>1</v>
      </c>
      <c r="N145" s="210" t="s">
        <v>42</v>
      </c>
      <c r="O145" s="71"/>
      <c r="P145" s="211">
        <f>O145*H145</f>
        <v>0</v>
      </c>
      <c r="Q145" s="211">
        <v>0</v>
      </c>
      <c r="R145" s="211">
        <f>Q145*H145</f>
        <v>0</v>
      </c>
      <c r="S145" s="211">
        <v>0.255</v>
      </c>
      <c r="T145" s="212">
        <f>S145*H145</f>
        <v>6.375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3" t="s">
        <v>168</v>
      </c>
      <c r="AT145" s="213" t="s">
        <v>164</v>
      </c>
      <c r="AU145" s="213" t="s">
        <v>87</v>
      </c>
      <c r="AY145" s="17" t="s">
        <v>162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7" t="s">
        <v>85</v>
      </c>
      <c r="BK145" s="214">
        <f>ROUND(I145*H145,2)</f>
        <v>0</v>
      </c>
      <c r="BL145" s="17" t="s">
        <v>168</v>
      </c>
      <c r="BM145" s="213" t="s">
        <v>182</v>
      </c>
    </row>
    <row r="146" spans="1:65" s="13" customFormat="1" ht="11.25">
      <c r="B146" s="215"/>
      <c r="C146" s="216"/>
      <c r="D146" s="217" t="s">
        <v>170</v>
      </c>
      <c r="E146" s="218" t="s">
        <v>95</v>
      </c>
      <c r="F146" s="219" t="s">
        <v>97</v>
      </c>
      <c r="G146" s="216"/>
      <c r="H146" s="220">
        <v>25</v>
      </c>
      <c r="I146" s="221"/>
      <c r="J146" s="216"/>
      <c r="K146" s="216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170</v>
      </c>
      <c r="AU146" s="226" t="s">
        <v>87</v>
      </c>
      <c r="AV146" s="13" t="s">
        <v>87</v>
      </c>
      <c r="AW146" s="13" t="s">
        <v>33</v>
      </c>
      <c r="AX146" s="13" t="s">
        <v>85</v>
      </c>
      <c r="AY146" s="226" t="s">
        <v>162</v>
      </c>
    </row>
    <row r="147" spans="1:65" s="2" customFormat="1" ht="24" customHeight="1">
      <c r="A147" s="34"/>
      <c r="B147" s="35"/>
      <c r="C147" s="201" t="s">
        <v>183</v>
      </c>
      <c r="D147" s="201" t="s">
        <v>164</v>
      </c>
      <c r="E147" s="202" t="s">
        <v>184</v>
      </c>
      <c r="F147" s="203" t="s">
        <v>185</v>
      </c>
      <c r="G147" s="204" t="s">
        <v>167</v>
      </c>
      <c r="H147" s="205">
        <v>35</v>
      </c>
      <c r="I147" s="206"/>
      <c r="J147" s="207">
        <f>ROUND(I147*H147,2)</f>
        <v>0</v>
      </c>
      <c r="K147" s="208"/>
      <c r="L147" s="39"/>
      <c r="M147" s="209" t="s">
        <v>1</v>
      </c>
      <c r="N147" s="210" t="s">
        <v>42</v>
      </c>
      <c r="O147" s="71"/>
      <c r="P147" s="211">
        <f>O147*H147</f>
        <v>0</v>
      </c>
      <c r="Q147" s="211">
        <v>0</v>
      </c>
      <c r="R147" s="211">
        <f>Q147*H147</f>
        <v>0</v>
      </c>
      <c r="S147" s="211">
        <v>0.32500000000000001</v>
      </c>
      <c r="T147" s="212">
        <f>S147*H147</f>
        <v>11.375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3" t="s">
        <v>168</v>
      </c>
      <c r="AT147" s="213" t="s">
        <v>164</v>
      </c>
      <c r="AU147" s="213" t="s">
        <v>87</v>
      </c>
      <c r="AY147" s="17" t="s">
        <v>162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7" t="s">
        <v>85</v>
      </c>
      <c r="BK147" s="214">
        <f>ROUND(I147*H147,2)</f>
        <v>0</v>
      </c>
      <c r="BL147" s="17" t="s">
        <v>168</v>
      </c>
      <c r="BM147" s="213" t="s">
        <v>186</v>
      </c>
    </row>
    <row r="148" spans="1:65" s="14" customFormat="1" ht="11.25">
      <c r="B148" s="227"/>
      <c r="C148" s="228"/>
      <c r="D148" s="217" t="s">
        <v>170</v>
      </c>
      <c r="E148" s="229" t="s">
        <v>1</v>
      </c>
      <c r="F148" s="230" t="s">
        <v>187</v>
      </c>
      <c r="G148" s="228"/>
      <c r="H148" s="229" t="s">
        <v>1</v>
      </c>
      <c r="I148" s="231"/>
      <c r="J148" s="228"/>
      <c r="K148" s="228"/>
      <c r="L148" s="232"/>
      <c r="M148" s="233"/>
      <c r="N148" s="234"/>
      <c r="O148" s="234"/>
      <c r="P148" s="234"/>
      <c r="Q148" s="234"/>
      <c r="R148" s="234"/>
      <c r="S148" s="234"/>
      <c r="T148" s="235"/>
      <c r="AT148" s="236" t="s">
        <v>170</v>
      </c>
      <c r="AU148" s="236" t="s">
        <v>87</v>
      </c>
      <c r="AV148" s="14" t="s">
        <v>85</v>
      </c>
      <c r="AW148" s="14" t="s">
        <v>33</v>
      </c>
      <c r="AX148" s="14" t="s">
        <v>77</v>
      </c>
      <c r="AY148" s="236" t="s">
        <v>162</v>
      </c>
    </row>
    <row r="149" spans="1:65" s="13" customFormat="1" ht="11.25">
      <c r="B149" s="215"/>
      <c r="C149" s="216"/>
      <c r="D149" s="217" t="s">
        <v>170</v>
      </c>
      <c r="E149" s="218" t="s">
        <v>113</v>
      </c>
      <c r="F149" s="219" t="s">
        <v>115</v>
      </c>
      <c r="G149" s="216"/>
      <c r="H149" s="220">
        <v>35</v>
      </c>
      <c r="I149" s="221"/>
      <c r="J149" s="216"/>
      <c r="K149" s="216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170</v>
      </c>
      <c r="AU149" s="226" t="s">
        <v>87</v>
      </c>
      <c r="AV149" s="13" t="s">
        <v>87</v>
      </c>
      <c r="AW149" s="13" t="s">
        <v>33</v>
      </c>
      <c r="AX149" s="13" t="s">
        <v>85</v>
      </c>
      <c r="AY149" s="226" t="s">
        <v>162</v>
      </c>
    </row>
    <row r="150" spans="1:65" s="2" customFormat="1" ht="24" customHeight="1">
      <c r="A150" s="34"/>
      <c r="B150" s="35"/>
      <c r="C150" s="201" t="s">
        <v>188</v>
      </c>
      <c r="D150" s="201" t="s">
        <v>164</v>
      </c>
      <c r="E150" s="202" t="s">
        <v>189</v>
      </c>
      <c r="F150" s="203" t="s">
        <v>190</v>
      </c>
      <c r="G150" s="204" t="s">
        <v>167</v>
      </c>
      <c r="H150" s="205">
        <v>4.5</v>
      </c>
      <c r="I150" s="206"/>
      <c r="J150" s="207">
        <f>ROUND(I150*H150,2)</f>
        <v>0</v>
      </c>
      <c r="K150" s="208"/>
      <c r="L150" s="39"/>
      <c r="M150" s="209" t="s">
        <v>1</v>
      </c>
      <c r="N150" s="210" t="s">
        <v>42</v>
      </c>
      <c r="O150" s="71"/>
      <c r="P150" s="211">
        <f>O150*H150</f>
        <v>0</v>
      </c>
      <c r="Q150" s="211">
        <v>0</v>
      </c>
      <c r="R150" s="211">
        <f>Q150*H150</f>
        <v>0</v>
      </c>
      <c r="S150" s="211">
        <v>0.33</v>
      </c>
      <c r="T150" s="212">
        <f>S150*H150</f>
        <v>1.4850000000000001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3" t="s">
        <v>168</v>
      </c>
      <c r="AT150" s="213" t="s">
        <v>164</v>
      </c>
      <c r="AU150" s="213" t="s">
        <v>87</v>
      </c>
      <c r="AY150" s="17" t="s">
        <v>162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7" t="s">
        <v>85</v>
      </c>
      <c r="BK150" s="214">
        <f>ROUND(I150*H150,2)</f>
        <v>0</v>
      </c>
      <c r="BL150" s="17" t="s">
        <v>168</v>
      </c>
      <c r="BM150" s="213" t="s">
        <v>191</v>
      </c>
    </row>
    <row r="151" spans="1:65" s="13" customFormat="1" ht="11.25">
      <c r="B151" s="215"/>
      <c r="C151" s="216"/>
      <c r="D151" s="217" t="s">
        <v>170</v>
      </c>
      <c r="E151" s="218" t="s">
        <v>98</v>
      </c>
      <c r="F151" s="219" t="s">
        <v>192</v>
      </c>
      <c r="G151" s="216"/>
      <c r="H151" s="220">
        <v>4.5</v>
      </c>
      <c r="I151" s="221"/>
      <c r="J151" s="216"/>
      <c r="K151" s="216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170</v>
      </c>
      <c r="AU151" s="226" t="s">
        <v>87</v>
      </c>
      <c r="AV151" s="13" t="s">
        <v>87</v>
      </c>
      <c r="AW151" s="13" t="s">
        <v>33</v>
      </c>
      <c r="AX151" s="13" t="s">
        <v>85</v>
      </c>
      <c r="AY151" s="226" t="s">
        <v>162</v>
      </c>
    </row>
    <row r="152" spans="1:65" s="2" customFormat="1" ht="16.5" customHeight="1">
      <c r="A152" s="34"/>
      <c r="B152" s="35"/>
      <c r="C152" s="201" t="s">
        <v>193</v>
      </c>
      <c r="D152" s="201" t="s">
        <v>164</v>
      </c>
      <c r="E152" s="202" t="s">
        <v>194</v>
      </c>
      <c r="F152" s="203" t="s">
        <v>195</v>
      </c>
      <c r="G152" s="204" t="s">
        <v>167</v>
      </c>
      <c r="H152" s="205">
        <v>1890</v>
      </c>
      <c r="I152" s="206"/>
      <c r="J152" s="207">
        <f>ROUND(I152*H152,2)</f>
        <v>0</v>
      </c>
      <c r="K152" s="208"/>
      <c r="L152" s="39"/>
      <c r="M152" s="209" t="s">
        <v>1</v>
      </c>
      <c r="N152" s="210" t="s">
        <v>42</v>
      </c>
      <c r="O152" s="71"/>
      <c r="P152" s="211">
        <f>O152*H152</f>
        <v>0</v>
      </c>
      <c r="Q152" s="211">
        <v>0</v>
      </c>
      <c r="R152" s="211">
        <f>Q152*H152</f>
        <v>0</v>
      </c>
      <c r="S152" s="211">
        <v>0.125</v>
      </c>
      <c r="T152" s="212">
        <f>S152*H152</f>
        <v>236.25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3" t="s">
        <v>168</v>
      </c>
      <c r="AT152" s="213" t="s">
        <v>164</v>
      </c>
      <c r="AU152" s="213" t="s">
        <v>87</v>
      </c>
      <c r="AY152" s="17" t="s">
        <v>162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7" t="s">
        <v>85</v>
      </c>
      <c r="BK152" s="214">
        <f>ROUND(I152*H152,2)</f>
        <v>0</v>
      </c>
      <c r="BL152" s="17" t="s">
        <v>168</v>
      </c>
      <c r="BM152" s="213" t="s">
        <v>196</v>
      </c>
    </row>
    <row r="153" spans="1:65" s="13" customFormat="1" ht="11.25">
      <c r="B153" s="215"/>
      <c r="C153" s="216"/>
      <c r="D153" s="217" t="s">
        <v>170</v>
      </c>
      <c r="E153" s="218" t="s">
        <v>118</v>
      </c>
      <c r="F153" s="219" t="s">
        <v>197</v>
      </c>
      <c r="G153" s="216"/>
      <c r="H153" s="220">
        <v>1890</v>
      </c>
      <c r="I153" s="221"/>
      <c r="J153" s="216"/>
      <c r="K153" s="216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170</v>
      </c>
      <c r="AU153" s="226" t="s">
        <v>87</v>
      </c>
      <c r="AV153" s="13" t="s">
        <v>87</v>
      </c>
      <c r="AW153" s="13" t="s">
        <v>33</v>
      </c>
      <c r="AX153" s="13" t="s">
        <v>85</v>
      </c>
      <c r="AY153" s="226" t="s">
        <v>162</v>
      </c>
    </row>
    <row r="154" spans="1:65" s="2" customFormat="1" ht="24" customHeight="1">
      <c r="A154" s="34"/>
      <c r="B154" s="35"/>
      <c r="C154" s="201" t="s">
        <v>198</v>
      </c>
      <c r="D154" s="201" t="s">
        <v>164</v>
      </c>
      <c r="E154" s="202" t="s">
        <v>199</v>
      </c>
      <c r="F154" s="203" t="s">
        <v>200</v>
      </c>
      <c r="G154" s="204" t="s">
        <v>167</v>
      </c>
      <c r="H154" s="205">
        <v>2061.5</v>
      </c>
      <c r="I154" s="206"/>
      <c r="J154" s="207">
        <f>ROUND(I154*H154,2)</f>
        <v>0</v>
      </c>
      <c r="K154" s="208"/>
      <c r="L154" s="39"/>
      <c r="M154" s="209" t="s">
        <v>1</v>
      </c>
      <c r="N154" s="210" t="s">
        <v>42</v>
      </c>
      <c r="O154" s="71"/>
      <c r="P154" s="211">
        <f>O154*H154</f>
        <v>0</v>
      </c>
      <c r="Q154" s="211">
        <v>0</v>
      </c>
      <c r="R154" s="211">
        <f>Q154*H154</f>
        <v>0</v>
      </c>
      <c r="S154" s="211">
        <v>0.28999999999999998</v>
      </c>
      <c r="T154" s="212">
        <f>S154*H154</f>
        <v>597.83499999999992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3" t="s">
        <v>168</v>
      </c>
      <c r="AT154" s="213" t="s">
        <v>164</v>
      </c>
      <c r="AU154" s="213" t="s">
        <v>87</v>
      </c>
      <c r="AY154" s="17" t="s">
        <v>162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17" t="s">
        <v>85</v>
      </c>
      <c r="BK154" s="214">
        <f>ROUND(I154*H154,2)</f>
        <v>0</v>
      </c>
      <c r="BL154" s="17" t="s">
        <v>168</v>
      </c>
      <c r="BM154" s="213" t="s">
        <v>201</v>
      </c>
    </row>
    <row r="155" spans="1:65" s="13" customFormat="1" ht="11.25">
      <c r="B155" s="215"/>
      <c r="C155" s="216"/>
      <c r="D155" s="217" t="s">
        <v>170</v>
      </c>
      <c r="E155" s="218" t="s">
        <v>101</v>
      </c>
      <c r="F155" s="219" t="s">
        <v>202</v>
      </c>
      <c r="G155" s="216"/>
      <c r="H155" s="220">
        <v>1966.5</v>
      </c>
      <c r="I155" s="221"/>
      <c r="J155" s="216"/>
      <c r="K155" s="216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170</v>
      </c>
      <c r="AU155" s="226" t="s">
        <v>87</v>
      </c>
      <c r="AV155" s="13" t="s">
        <v>87</v>
      </c>
      <c r="AW155" s="13" t="s">
        <v>33</v>
      </c>
      <c r="AX155" s="13" t="s">
        <v>77</v>
      </c>
      <c r="AY155" s="226" t="s">
        <v>162</v>
      </c>
    </row>
    <row r="156" spans="1:65" s="13" customFormat="1" ht="11.25">
      <c r="B156" s="215"/>
      <c r="C156" s="216"/>
      <c r="D156" s="217" t="s">
        <v>170</v>
      </c>
      <c r="E156" s="218" t="s">
        <v>1</v>
      </c>
      <c r="F156" s="219" t="s">
        <v>203</v>
      </c>
      <c r="G156" s="216"/>
      <c r="H156" s="220">
        <v>95</v>
      </c>
      <c r="I156" s="221"/>
      <c r="J156" s="216"/>
      <c r="K156" s="216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170</v>
      </c>
      <c r="AU156" s="226" t="s">
        <v>87</v>
      </c>
      <c r="AV156" s="13" t="s">
        <v>87</v>
      </c>
      <c r="AW156" s="13" t="s">
        <v>33</v>
      </c>
      <c r="AX156" s="13" t="s">
        <v>77</v>
      </c>
      <c r="AY156" s="226" t="s">
        <v>162</v>
      </c>
    </row>
    <row r="157" spans="1:65" s="15" customFormat="1" ht="11.25">
      <c r="B157" s="237"/>
      <c r="C157" s="238"/>
      <c r="D157" s="217" t="s">
        <v>170</v>
      </c>
      <c r="E157" s="239" t="s">
        <v>1</v>
      </c>
      <c r="F157" s="240" t="s">
        <v>204</v>
      </c>
      <c r="G157" s="238"/>
      <c r="H157" s="241">
        <v>2061.5</v>
      </c>
      <c r="I157" s="242"/>
      <c r="J157" s="238"/>
      <c r="K157" s="238"/>
      <c r="L157" s="243"/>
      <c r="M157" s="244"/>
      <c r="N157" s="245"/>
      <c r="O157" s="245"/>
      <c r="P157" s="245"/>
      <c r="Q157" s="245"/>
      <c r="R157" s="245"/>
      <c r="S157" s="245"/>
      <c r="T157" s="246"/>
      <c r="AT157" s="247" t="s">
        <v>170</v>
      </c>
      <c r="AU157" s="247" t="s">
        <v>87</v>
      </c>
      <c r="AV157" s="15" t="s">
        <v>168</v>
      </c>
      <c r="AW157" s="15" t="s">
        <v>33</v>
      </c>
      <c r="AX157" s="15" t="s">
        <v>85</v>
      </c>
      <c r="AY157" s="247" t="s">
        <v>162</v>
      </c>
    </row>
    <row r="158" spans="1:65" s="2" customFormat="1" ht="24" customHeight="1">
      <c r="A158" s="34"/>
      <c r="B158" s="35"/>
      <c r="C158" s="201" t="s">
        <v>205</v>
      </c>
      <c r="D158" s="201" t="s">
        <v>164</v>
      </c>
      <c r="E158" s="202" t="s">
        <v>206</v>
      </c>
      <c r="F158" s="203" t="s">
        <v>207</v>
      </c>
      <c r="G158" s="204" t="s">
        <v>167</v>
      </c>
      <c r="H158" s="205">
        <v>2550</v>
      </c>
      <c r="I158" s="206"/>
      <c r="J158" s="207">
        <f>ROUND(I158*H158,2)</f>
        <v>0</v>
      </c>
      <c r="K158" s="208"/>
      <c r="L158" s="39"/>
      <c r="M158" s="209" t="s">
        <v>1</v>
      </c>
      <c r="N158" s="210" t="s">
        <v>42</v>
      </c>
      <c r="O158" s="71"/>
      <c r="P158" s="211">
        <f>O158*H158</f>
        <v>0</v>
      </c>
      <c r="Q158" s="211">
        <v>0</v>
      </c>
      <c r="R158" s="211">
        <f>Q158*H158</f>
        <v>0</v>
      </c>
      <c r="S158" s="211">
        <v>0.44</v>
      </c>
      <c r="T158" s="212">
        <f>S158*H158</f>
        <v>1122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3" t="s">
        <v>168</v>
      </c>
      <c r="AT158" s="213" t="s">
        <v>164</v>
      </c>
      <c r="AU158" s="213" t="s">
        <v>87</v>
      </c>
      <c r="AY158" s="17" t="s">
        <v>162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7" t="s">
        <v>85</v>
      </c>
      <c r="BK158" s="214">
        <f>ROUND(I158*H158,2)</f>
        <v>0</v>
      </c>
      <c r="BL158" s="17" t="s">
        <v>168</v>
      </c>
      <c r="BM158" s="213" t="s">
        <v>208</v>
      </c>
    </row>
    <row r="159" spans="1:65" s="13" customFormat="1" ht="11.25">
      <c r="B159" s="215"/>
      <c r="C159" s="216"/>
      <c r="D159" s="217" t="s">
        <v>170</v>
      </c>
      <c r="E159" s="218" t="s">
        <v>104</v>
      </c>
      <c r="F159" s="219" t="s">
        <v>209</v>
      </c>
      <c r="G159" s="216"/>
      <c r="H159" s="220">
        <v>2550</v>
      </c>
      <c r="I159" s="221"/>
      <c r="J159" s="216"/>
      <c r="K159" s="216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170</v>
      </c>
      <c r="AU159" s="226" t="s">
        <v>87</v>
      </c>
      <c r="AV159" s="13" t="s">
        <v>87</v>
      </c>
      <c r="AW159" s="13" t="s">
        <v>33</v>
      </c>
      <c r="AX159" s="13" t="s">
        <v>85</v>
      </c>
      <c r="AY159" s="226" t="s">
        <v>162</v>
      </c>
    </row>
    <row r="160" spans="1:65" s="2" customFormat="1" ht="24" customHeight="1">
      <c r="A160" s="34"/>
      <c r="B160" s="35"/>
      <c r="C160" s="201" t="s">
        <v>210</v>
      </c>
      <c r="D160" s="201" t="s">
        <v>164</v>
      </c>
      <c r="E160" s="202" t="s">
        <v>211</v>
      </c>
      <c r="F160" s="203" t="s">
        <v>212</v>
      </c>
      <c r="G160" s="204" t="s">
        <v>167</v>
      </c>
      <c r="H160" s="205">
        <v>30</v>
      </c>
      <c r="I160" s="206"/>
      <c r="J160" s="207">
        <f>ROUND(I160*H160,2)</f>
        <v>0</v>
      </c>
      <c r="K160" s="208"/>
      <c r="L160" s="39"/>
      <c r="M160" s="209" t="s">
        <v>1</v>
      </c>
      <c r="N160" s="210" t="s">
        <v>42</v>
      </c>
      <c r="O160" s="71"/>
      <c r="P160" s="211">
        <f>O160*H160</f>
        <v>0</v>
      </c>
      <c r="Q160" s="211">
        <v>4.0000000000000003E-5</v>
      </c>
      <c r="R160" s="211">
        <f>Q160*H160</f>
        <v>1.2000000000000001E-3</v>
      </c>
      <c r="S160" s="211">
        <v>0.128</v>
      </c>
      <c r="T160" s="212">
        <f>S160*H160</f>
        <v>3.84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3" t="s">
        <v>168</v>
      </c>
      <c r="AT160" s="213" t="s">
        <v>164</v>
      </c>
      <c r="AU160" s="213" t="s">
        <v>87</v>
      </c>
      <c r="AY160" s="17" t="s">
        <v>162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7" t="s">
        <v>85</v>
      </c>
      <c r="BK160" s="214">
        <f>ROUND(I160*H160,2)</f>
        <v>0</v>
      </c>
      <c r="BL160" s="17" t="s">
        <v>168</v>
      </c>
      <c r="BM160" s="213" t="s">
        <v>213</v>
      </c>
    </row>
    <row r="161" spans="1:65" s="14" customFormat="1" ht="11.25">
      <c r="B161" s="227"/>
      <c r="C161" s="228"/>
      <c r="D161" s="217" t="s">
        <v>170</v>
      </c>
      <c r="E161" s="229" t="s">
        <v>1</v>
      </c>
      <c r="F161" s="230" t="s">
        <v>214</v>
      </c>
      <c r="G161" s="228"/>
      <c r="H161" s="229" t="s">
        <v>1</v>
      </c>
      <c r="I161" s="231"/>
      <c r="J161" s="228"/>
      <c r="K161" s="228"/>
      <c r="L161" s="232"/>
      <c r="M161" s="233"/>
      <c r="N161" s="234"/>
      <c r="O161" s="234"/>
      <c r="P161" s="234"/>
      <c r="Q161" s="234"/>
      <c r="R161" s="234"/>
      <c r="S161" s="234"/>
      <c r="T161" s="235"/>
      <c r="AT161" s="236" t="s">
        <v>170</v>
      </c>
      <c r="AU161" s="236" t="s">
        <v>87</v>
      </c>
      <c r="AV161" s="14" t="s">
        <v>85</v>
      </c>
      <c r="AW161" s="14" t="s">
        <v>33</v>
      </c>
      <c r="AX161" s="14" t="s">
        <v>77</v>
      </c>
      <c r="AY161" s="236" t="s">
        <v>162</v>
      </c>
    </row>
    <row r="162" spans="1:65" s="13" customFormat="1" ht="11.25">
      <c r="B162" s="215"/>
      <c r="C162" s="216"/>
      <c r="D162" s="217" t="s">
        <v>170</v>
      </c>
      <c r="E162" s="218" t="s">
        <v>1</v>
      </c>
      <c r="F162" s="219" t="s">
        <v>215</v>
      </c>
      <c r="G162" s="216"/>
      <c r="H162" s="220">
        <v>30</v>
      </c>
      <c r="I162" s="221"/>
      <c r="J162" s="216"/>
      <c r="K162" s="216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170</v>
      </c>
      <c r="AU162" s="226" t="s">
        <v>87</v>
      </c>
      <c r="AV162" s="13" t="s">
        <v>87</v>
      </c>
      <c r="AW162" s="13" t="s">
        <v>33</v>
      </c>
      <c r="AX162" s="13" t="s">
        <v>85</v>
      </c>
      <c r="AY162" s="226" t="s">
        <v>162</v>
      </c>
    </row>
    <row r="163" spans="1:65" s="2" customFormat="1" ht="24" customHeight="1">
      <c r="A163" s="34"/>
      <c r="B163" s="35"/>
      <c r="C163" s="201" t="s">
        <v>216</v>
      </c>
      <c r="D163" s="201" t="s">
        <v>164</v>
      </c>
      <c r="E163" s="202" t="s">
        <v>217</v>
      </c>
      <c r="F163" s="203" t="s">
        <v>218</v>
      </c>
      <c r="G163" s="204" t="s">
        <v>167</v>
      </c>
      <c r="H163" s="205">
        <v>2550</v>
      </c>
      <c r="I163" s="206"/>
      <c r="J163" s="207">
        <f>ROUND(I163*H163,2)</f>
        <v>0</v>
      </c>
      <c r="K163" s="208"/>
      <c r="L163" s="39"/>
      <c r="M163" s="209" t="s">
        <v>1</v>
      </c>
      <c r="N163" s="210" t="s">
        <v>42</v>
      </c>
      <c r="O163" s="71"/>
      <c r="P163" s="211">
        <f>O163*H163</f>
        <v>0</v>
      </c>
      <c r="Q163" s="211">
        <v>1.2E-4</v>
      </c>
      <c r="R163" s="211">
        <f>Q163*H163</f>
        <v>0.30599999999999999</v>
      </c>
      <c r="S163" s="211">
        <v>0.25600000000000001</v>
      </c>
      <c r="T163" s="212">
        <f>S163*H163</f>
        <v>652.80000000000007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3" t="s">
        <v>168</v>
      </c>
      <c r="AT163" s="213" t="s">
        <v>164</v>
      </c>
      <c r="AU163" s="213" t="s">
        <v>87</v>
      </c>
      <c r="AY163" s="17" t="s">
        <v>162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7" t="s">
        <v>85</v>
      </c>
      <c r="BK163" s="214">
        <f>ROUND(I163*H163,2)</f>
        <v>0</v>
      </c>
      <c r="BL163" s="17" t="s">
        <v>168</v>
      </c>
      <c r="BM163" s="213" t="s">
        <v>219</v>
      </c>
    </row>
    <row r="164" spans="1:65" s="13" customFormat="1" ht="11.25">
      <c r="B164" s="215"/>
      <c r="C164" s="216"/>
      <c r="D164" s="217" t="s">
        <v>170</v>
      </c>
      <c r="E164" s="218" t="s">
        <v>108</v>
      </c>
      <c r="F164" s="219" t="s">
        <v>209</v>
      </c>
      <c r="G164" s="216"/>
      <c r="H164" s="220">
        <v>2550</v>
      </c>
      <c r="I164" s="221"/>
      <c r="J164" s="216"/>
      <c r="K164" s="216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170</v>
      </c>
      <c r="AU164" s="226" t="s">
        <v>87</v>
      </c>
      <c r="AV164" s="13" t="s">
        <v>87</v>
      </c>
      <c r="AW164" s="13" t="s">
        <v>33</v>
      </c>
      <c r="AX164" s="13" t="s">
        <v>85</v>
      </c>
      <c r="AY164" s="226" t="s">
        <v>162</v>
      </c>
    </row>
    <row r="165" spans="1:65" s="2" customFormat="1" ht="16.5" customHeight="1">
      <c r="A165" s="34"/>
      <c r="B165" s="35"/>
      <c r="C165" s="201" t="s">
        <v>93</v>
      </c>
      <c r="D165" s="201" t="s">
        <v>164</v>
      </c>
      <c r="E165" s="202" t="s">
        <v>220</v>
      </c>
      <c r="F165" s="203" t="s">
        <v>221</v>
      </c>
      <c r="G165" s="204" t="s">
        <v>222</v>
      </c>
      <c r="H165" s="205">
        <v>295</v>
      </c>
      <c r="I165" s="206"/>
      <c r="J165" s="207">
        <f>ROUND(I165*H165,2)</f>
        <v>0</v>
      </c>
      <c r="K165" s="208"/>
      <c r="L165" s="39"/>
      <c r="M165" s="209" t="s">
        <v>1</v>
      </c>
      <c r="N165" s="210" t="s">
        <v>42</v>
      </c>
      <c r="O165" s="71"/>
      <c r="P165" s="211">
        <f>O165*H165</f>
        <v>0</v>
      </c>
      <c r="Q165" s="211">
        <v>0</v>
      </c>
      <c r="R165" s="211">
        <f>Q165*H165</f>
        <v>0</v>
      </c>
      <c r="S165" s="211">
        <v>0.28999999999999998</v>
      </c>
      <c r="T165" s="212">
        <f>S165*H165</f>
        <v>85.55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3" t="s">
        <v>168</v>
      </c>
      <c r="AT165" s="213" t="s">
        <v>164</v>
      </c>
      <c r="AU165" s="213" t="s">
        <v>87</v>
      </c>
      <c r="AY165" s="17" t="s">
        <v>162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17" t="s">
        <v>85</v>
      </c>
      <c r="BK165" s="214">
        <f>ROUND(I165*H165,2)</f>
        <v>0</v>
      </c>
      <c r="BL165" s="17" t="s">
        <v>168</v>
      </c>
      <c r="BM165" s="213" t="s">
        <v>223</v>
      </c>
    </row>
    <row r="166" spans="1:65" s="13" customFormat="1" ht="11.25">
      <c r="B166" s="215"/>
      <c r="C166" s="216"/>
      <c r="D166" s="217" t="s">
        <v>170</v>
      </c>
      <c r="E166" s="218" t="s">
        <v>1</v>
      </c>
      <c r="F166" s="219" t="s">
        <v>224</v>
      </c>
      <c r="G166" s="216"/>
      <c r="H166" s="220">
        <v>295</v>
      </c>
      <c r="I166" s="221"/>
      <c r="J166" s="216"/>
      <c r="K166" s="216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170</v>
      </c>
      <c r="AU166" s="226" t="s">
        <v>87</v>
      </c>
      <c r="AV166" s="13" t="s">
        <v>87</v>
      </c>
      <c r="AW166" s="13" t="s">
        <v>33</v>
      </c>
      <c r="AX166" s="13" t="s">
        <v>85</v>
      </c>
      <c r="AY166" s="226" t="s">
        <v>162</v>
      </c>
    </row>
    <row r="167" spans="1:65" s="2" customFormat="1" ht="16.5" customHeight="1">
      <c r="A167" s="34"/>
      <c r="B167" s="35"/>
      <c r="C167" s="201" t="s">
        <v>225</v>
      </c>
      <c r="D167" s="201" t="s">
        <v>164</v>
      </c>
      <c r="E167" s="202" t="s">
        <v>226</v>
      </c>
      <c r="F167" s="203" t="s">
        <v>227</v>
      </c>
      <c r="G167" s="204" t="s">
        <v>222</v>
      </c>
      <c r="H167" s="205">
        <v>810</v>
      </c>
      <c r="I167" s="206"/>
      <c r="J167" s="207">
        <f>ROUND(I167*H167,2)</f>
        <v>0</v>
      </c>
      <c r="K167" s="208"/>
      <c r="L167" s="39"/>
      <c r="M167" s="209" t="s">
        <v>1</v>
      </c>
      <c r="N167" s="210" t="s">
        <v>42</v>
      </c>
      <c r="O167" s="71"/>
      <c r="P167" s="211">
        <f>O167*H167</f>
        <v>0</v>
      </c>
      <c r="Q167" s="211">
        <v>0</v>
      </c>
      <c r="R167" s="211">
        <f>Q167*H167</f>
        <v>0</v>
      </c>
      <c r="S167" s="211">
        <v>0.20499999999999999</v>
      </c>
      <c r="T167" s="212">
        <f>S167*H167</f>
        <v>166.04999999999998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3" t="s">
        <v>168</v>
      </c>
      <c r="AT167" s="213" t="s">
        <v>164</v>
      </c>
      <c r="AU167" s="213" t="s">
        <v>87</v>
      </c>
      <c r="AY167" s="17" t="s">
        <v>162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7" t="s">
        <v>85</v>
      </c>
      <c r="BK167" s="214">
        <f>ROUND(I167*H167,2)</f>
        <v>0</v>
      </c>
      <c r="BL167" s="17" t="s">
        <v>168</v>
      </c>
      <c r="BM167" s="213" t="s">
        <v>228</v>
      </c>
    </row>
    <row r="168" spans="1:65" s="13" customFormat="1" ht="11.25">
      <c r="B168" s="215"/>
      <c r="C168" s="216"/>
      <c r="D168" s="217" t="s">
        <v>170</v>
      </c>
      <c r="E168" s="218" t="s">
        <v>1</v>
      </c>
      <c r="F168" s="219" t="s">
        <v>229</v>
      </c>
      <c r="G168" s="216"/>
      <c r="H168" s="220">
        <v>810</v>
      </c>
      <c r="I168" s="221"/>
      <c r="J168" s="216"/>
      <c r="K168" s="216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170</v>
      </c>
      <c r="AU168" s="226" t="s">
        <v>87</v>
      </c>
      <c r="AV168" s="13" t="s">
        <v>87</v>
      </c>
      <c r="AW168" s="13" t="s">
        <v>33</v>
      </c>
      <c r="AX168" s="13" t="s">
        <v>85</v>
      </c>
      <c r="AY168" s="226" t="s">
        <v>162</v>
      </c>
    </row>
    <row r="169" spans="1:65" s="2" customFormat="1" ht="16.5" customHeight="1">
      <c r="A169" s="34"/>
      <c r="B169" s="35"/>
      <c r="C169" s="201" t="s">
        <v>230</v>
      </c>
      <c r="D169" s="201" t="s">
        <v>164</v>
      </c>
      <c r="E169" s="202" t="s">
        <v>231</v>
      </c>
      <c r="F169" s="203" t="s">
        <v>232</v>
      </c>
      <c r="G169" s="204" t="s">
        <v>222</v>
      </c>
      <c r="H169" s="205">
        <v>405</v>
      </c>
      <c r="I169" s="206"/>
      <c r="J169" s="207">
        <f>ROUND(I169*H169,2)</f>
        <v>0</v>
      </c>
      <c r="K169" s="208"/>
      <c r="L169" s="39"/>
      <c r="M169" s="209" t="s">
        <v>1</v>
      </c>
      <c r="N169" s="210" t="s">
        <v>42</v>
      </c>
      <c r="O169" s="71"/>
      <c r="P169" s="211">
        <f>O169*H169</f>
        <v>0</v>
      </c>
      <c r="Q169" s="211">
        <v>0</v>
      </c>
      <c r="R169" s="211">
        <f>Q169*H169</f>
        <v>0</v>
      </c>
      <c r="S169" s="211">
        <v>0.115</v>
      </c>
      <c r="T169" s="212">
        <f>S169*H169</f>
        <v>46.575000000000003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3" t="s">
        <v>168</v>
      </c>
      <c r="AT169" s="213" t="s">
        <v>164</v>
      </c>
      <c r="AU169" s="213" t="s">
        <v>87</v>
      </c>
      <c r="AY169" s="17" t="s">
        <v>162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17" t="s">
        <v>85</v>
      </c>
      <c r="BK169" s="214">
        <f>ROUND(I169*H169,2)</f>
        <v>0</v>
      </c>
      <c r="BL169" s="17" t="s">
        <v>168</v>
      </c>
      <c r="BM169" s="213" t="s">
        <v>233</v>
      </c>
    </row>
    <row r="170" spans="1:65" s="13" customFormat="1" ht="11.25">
      <c r="B170" s="215"/>
      <c r="C170" s="216"/>
      <c r="D170" s="217" t="s">
        <v>170</v>
      </c>
      <c r="E170" s="218" t="s">
        <v>1</v>
      </c>
      <c r="F170" s="219" t="s">
        <v>234</v>
      </c>
      <c r="G170" s="216"/>
      <c r="H170" s="220">
        <v>405</v>
      </c>
      <c r="I170" s="221"/>
      <c r="J170" s="216"/>
      <c r="K170" s="216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170</v>
      </c>
      <c r="AU170" s="226" t="s">
        <v>87</v>
      </c>
      <c r="AV170" s="13" t="s">
        <v>87</v>
      </c>
      <c r="AW170" s="13" t="s">
        <v>33</v>
      </c>
      <c r="AX170" s="13" t="s">
        <v>85</v>
      </c>
      <c r="AY170" s="226" t="s">
        <v>162</v>
      </c>
    </row>
    <row r="171" spans="1:65" s="2" customFormat="1" ht="24" customHeight="1">
      <c r="A171" s="34"/>
      <c r="B171" s="35"/>
      <c r="C171" s="201" t="s">
        <v>8</v>
      </c>
      <c r="D171" s="201" t="s">
        <v>164</v>
      </c>
      <c r="E171" s="202" t="s">
        <v>235</v>
      </c>
      <c r="F171" s="203" t="s">
        <v>236</v>
      </c>
      <c r="G171" s="204" t="s">
        <v>237</v>
      </c>
      <c r="H171" s="205">
        <v>1915.2840000000001</v>
      </c>
      <c r="I171" s="206"/>
      <c r="J171" s="207">
        <f>ROUND(I171*H171,2)</f>
        <v>0</v>
      </c>
      <c r="K171" s="208"/>
      <c r="L171" s="39"/>
      <c r="M171" s="209" t="s">
        <v>1</v>
      </c>
      <c r="N171" s="210" t="s">
        <v>42</v>
      </c>
      <c r="O171" s="71"/>
      <c r="P171" s="211">
        <f>O171*H171</f>
        <v>0</v>
      </c>
      <c r="Q171" s="211">
        <v>0</v>
      </c>
      <c r="R171" s="211">
        <f>Q171*H171</f>
        <v>0</v>
      </c>
      <c r="S171" s="211">
        <v>0</v>
      </c>
      <c r="T171" s="21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3" t="s">
        <v>168</v>
      </c>
      <c r="AT171" s="213" t="s">
        <v>164</v>
      </c>
      <c r="AU171" s="213" t="s">
        <v>87</v>
      </c>
      <c r="AY171" s="17" t="s">
        <v>162</v>
      </c>
      <c r="BE171" s="214">
        <f>IF(N171="základní",J171,0)</f>
        <v>0</v>
      </c>
      <c r="BF171" s="214">
        <f>IF(N171="snížená",J171,0)</f>
        <v>0</v>
      </c>
      <c r="BG171" s="214">
        <f>IF(N171="zákl. přenesená",J171,0)</f>
        <v>0</v>
      </c>
      <c r="BH171" s="214">
        <f>IF(N171="sníž. přenesená",J171,0)</f>
        <v>0</v>
      </c>
      <c r="BI171" s="214">
        <f>IF(N171="nulová",J171,0)</f>
        <v>0</v>
      </c>
      <c r="BJ171" s="17" t="s">
        <v>85</v>
      </c>
      <c r="BK171" s="214">
        <f>ROUND(I171*H171,2)</f>
        <v>0</v>
      </c>
      <c r="BL171" s="17" t="s">
        <v>168</v>
      </c>
      <c r="BM171" s="213" t="s">
        <v>238</v>
      </c>
    </row>
    <row r="172" spans="1:65" s="13" customFormat="1" ht="11.25">
      <c r="B172" s="215"/>
      <c r="C172" s="216"/>
      <c r="D172" s="217" t="s">
        <v>170</v>
      </c>
      <c r="E172" s="218" t="s">
        <v>1</v>
      </c>
      <c r="F172" s="219" t="s">
        <v>239</v>
      </c>
      <c r="G172" s="216"/>
      <c r="H172" s="220">
        <v>303.02999999999997</v>
      </c>
      <c r="I172" s="221"/>
      <c r="J172" s="216"/>
      <c r="K172" s="216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170</v>
      </c>
      <c r="AU172" s="226" t="s">
        <v>87</v>
      </c>
      <c r="AV172" s="13" t="s">
        <v>87</v>
      </c>
      <c r="AW172" s="13" t="s">
        <v>33</v>
      </c>
      <c r="AX172" s="13" t="s">
        <v>77</v>
      </c>
      <c r="AY172" s="226" t="s">
        <v>162</v>
      </c>
    </row>
    <row r="173" spans="1:65" s="13" customFormat="1" ht="11.25">
      <c r="B173" s="215"/>
      <c r="C173" s="216"/>
      <c r="D173" s="217" t="s">
        <v>170</v>
      </c>
      <c r="E173" s="218" t="s">
        <v>1</v>
      </c>
      <c r="F173" s="219" t="s">
        <v>240</v>
      </c>
      <c r="G173" s="216"/>
      <c r="H173" s="220">
        <v>264.04599999999999</v>
      </c>
      <c r="I173" s="221"/>
      <c r="J173" s="216"/>
      <c r="K173" s="216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170</v>
      </c>
      <c r="AU173" s="226" t="s">
        <v>87</v>
      </c>
      <c r="AV173" s="13" t="s">
        <v>87</v>
      </c>
      <c r="AW173" s="13" t="s">
        <v>33</v>
      </c>
      <c r="AX173" s="13" t="s">
        <v>77</v>
      </c>
      <c r="AY173" s="226" t="s">
        <v>162</v>
      </c>
    </row>
    <row r="174" spans="1:65" s="13" customFormat="1" ht="11.25">
      <c r="B174" s="215"/>
      <c r="C174" s="216"/>
      <c r="D174" s="217" t="s">
        <v>170</v>
      </c>
      <c r="E174" s="218" t="s">
        <v>1</v>
      </c>
      <c r="F174" s="219" t="s">
        <v>241</v>
      </c>
      <c r="G174" s="216"/>
      <c r="H174" s="220">
        <v>1387.44</v>
      </c>
      <c r="I174" s="221"/>
      <c r="J174" s="216"/>
      <c r="K174" s="216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170</v>
      </c>
      <c r="AU174" s="226" t="s">
        <v>87</v>
      </c>
      <c r="AV174" s="13" t="s">
        <v>87</v>
      </c>
      <c r="AW174" s="13" t="s">
        <v>33</v>
      </c>
      <c r="AX174" s="13" t="s">
        <v>77</v>
      </c>
      <c r="AY174" s="226" t="s">
        <v>162</v>
      </c>
    </row>
    <row r="175" spans="1:65" s="13" customFormat="1" ht="11.25">
      <c r="B175" s="215"/>
      <c r="C175" s="216"/>
      <c r="D175" s="217" t="s">
        <v>170</v>
      </c>
      <c r="E175" s="218" t="s">
        <v>1</v>
      </c>
      <c r="F175" s="219" t="s">
        <v>242</v>
      </c>
      <c r="G175" s="216"/>
      <c r="H175" s="220">
        <v>196.5</v>
      </c>
      <c r="I175" s="221"/>
      <c r="J175" s="216"/>
      <c r="K175" s="216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170</v>
      </c>
      <c r="AU175" s="226" t="s">
        <v>87</v>
      </c>
      <c r="AV175" s="13" t="s">
        <v>87</v>
      </c>
      <c r="AW175" s="13" t="s">
        <v>33</v>
      </c>
      <c r="AX175" s="13" t="s">
        <v>77</v>
      </c>
      <c r="AY175" s="226" t="s">
        <v>162</v>
      </c>
    </row>
    <row r="176" spans="1:65" s="13" customFormat="1" ht="33.75">
      <c r="B176" s="215"/>
      <c r="C176" s="216"/>
      <c r="D176" s="217" t="s">
        <v>170</v>
      </c>
      <c r="E176" s="218" t="s">
        <v>1</v>
      </c>
      <c r="F176" s="219" t="s">
        <v>243</v>
      </c>
      <c r="G176" s="216"/>
      <c r="H176" s="220">
        <v>522.46799999999996</v>
      </c>
      <c r="I176" s="221"/>
      <c r="J176" s="216"/>
      <c r="K176" s="216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170</v>
      </c>
      <c r="AU176" s="226" t="s">
        <v>87</v>
      </c>
      <c r="AV176" s="13" t="s">
        <v>87</v>
      </c>
      <c r="AW176" s="13" t="s">
        <v>33</v>
      </c>
      <c r="AX176" s="13" t="s">
        <v>77</v>
      </c>
      <c r="AY176" s="226" t="s">
        <v>162</v>
      </c>
    </row>
    <row r="177" spans="1:65" s="13" customFormat="1" ht="11.25">
      <c r="B177" s="215"/>
      <c r="C177" s="216"/>
      <c r="D177" s="217" t="s">
        <v>170</v>
      </c>
      <c r="E177" s="218" t="s">
        <v>1</v>
      </c>
      <c r="F177" s="219" t="s">
        <v>244</v>
      </c>
      <c r="G177" s="216"/>
      <c r="H177" s="220">
        <v>253.8</v>
      </c>
      <c r="I177" s="221"/>
      <c r="J177" s="216"/>
      <c r="K177" s="216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170</v>
      </c>
      <c r="AU177" s="226" t="s">
        <v>87</v>
      </c>
      <c r="AV177" s="13" t="s">
        <v>87</v>
      </c>
      <c r="AW177" s="13" t="s">
        <v>33</v>
      </c>
      <c r="AX177" s="13" t="s">
        <v>77</v>
      </c>
      <c r="AY177" s="226" t="s">
        <v>162</v>
      </c>
    </row>
    <row r="178" spans="1:65" s="13" customFormat="1" ht="45">
      <c r="B178" s="215"/>
      <c r="C178" s="216"/>
      <c r="D178" s="217" t="s">
        <v>170</v>
      </c>
      <c r="E178" s="218" t="s">
        <v>1</v>
      </c>
      <c r="F178" s="219" t="s">
        <v>245</v>
      </c>
      <c r="G178" s="216"/>
      <c r="H178" s="220">
        <v>-1012</v>
      </c>
      <c r="I178" s="221"/>
      <c r="J178" s="216"/>
      <c r="K178" s="216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170</v>
      </c>
      <c r="AU178" s="226" t="s">
        <v>87</v>
      </c>
      <c r="AV178" s="13" t="s">
        <v>87</v>
      </c>
      <c r="AW178" s="13" t="s">
        <v>33</v>
      </c>
      <c r="AX178" s="13" t="s">
        <v>77</v>
      </c>
      <c r="AY178" s="226" t="s">
        <v>162</v>
      </c>
    </row>
    <row r="179" spans="1:65" s="15" customFormat="1" ht="11.25">
      <c r="B179" s="237"/>
      <c r="C179" s="238"/>
      <c r="D179" s="217" t="s">
        <v>170</v>
      </c>
      <c r="E179" s="239" t="s">
        <v>111</v>
      </c>
      <c r="F179" s="240" t="s">
        <v>204</v>
      </c>
      <c r="G179" s="238"/>
      <c r="H179" s="241">
        <v>1915.2840000000001</v>
      </c>
      <c r="I179" s="242"/>
      <c r="J179" s="238"/>
      <c r="K179" s="238"/>
      <c r="L179" s="243"/>
      <c r="M179" s="244"/>
      <c r="N179" s="245"/>
      <c r="O179" s="245"/>
      <c r="P179" s="245"/>
      <c r="Q179" s="245"/>
      <c r="R179" s="245"/>
      <c r="S179" s="245"/>
      <c r="T179" s="246"/>
      <c r="AT179" s="247" t="s">
        <v>170</v>
      </c>
      <c r="AU179" s="247" t="s">
        <v>87</v>
      </c>
      <c r="AV179" s="15" t="s">
        <v>168</v>
      </c>
      <c r="AW179" s="15" t="s">
        <v>33</v>
      </c>
      <c r="AX179" s="15" t="s">
        <v>85</v>
      </c>
      <c r="AY179" s="247" t="s">
        <v>162</v>
      </c>
    </row>
    <row r="180" spans="1:65" s="2" customFormat="1" ht="24" customHeight="1">
      <c r="A180" s="34"/>
      <c r="B180" s="35"/>
      <c r="C180" s="201" t="s">
        <v>246</v>
      </c>
      <c r="D180" s="201" t="s">
        <v>164</v>
      </c>
      <c r="E180" s="202" t="s">
        <v>247</v>
      </c>
      <c r="F180" s="203" t="s">
        <v>248</v>
      </c>
      <c r="G180" s="204" t="s">
        <v>167</v>
      </c>
      <c r="H180" s="205">
        <v>740</v>
      </c>
      <c r="I180" s="206"/>
      <c r="J180" s="207">
        <f>ROUND(I180*H180,2)</f>
        <v>0</v>
      </c>
      <c r="K180" s="208"/>
      <c r="L180" s="39"/>
      <c r="M180" s="209" t="s">
        <v>1</v>
      </c>
      <c r="N180" s="210" t="s">
        <v>42</v>
      </c>
      <c r="O180" s="71"/>
      <c r="P180" s="211">
        <f>O180*H180</f>
        <v>0</v>
      </c>
      <c r="Q180" s="211">
        <v>0</v>
      </c>
      <c r="R180" s="211">
        <f>Q180*H180</f>
        <v>0</v>
      </c>
      <c r="S180" s="211">
        <v>0</v>
      </c>
      <c r="T180" s="21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3" t="s">
        <v>168</v>
      </c>
      <c r="AT180" s="213" t="s">
        <v>164</v>
      </c>
      <c r="AU180" s="213" t="s">
        <v>87</v>
      </c>
      <c r="AY180" s="17" t="s">
        <v>162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17" t="s">
        <v>85</v>
      </c>
      <c r="BK180" s="214">
        <f>ROUND(I180*H180,2)</f>
        <v>0</v>
      </c>
      <c r="BL180" s="17" t="s">
        <v>168</v>
      </c>
      <c r="BM180" s="213" t="s">
        <v>249</v>
      </c>
    </row>
    <row r="181" spans="1:65" s="14" customFormat="1" ht="22.5">
      <c r="B181" s="227"/>
      <c r="C181" s="228"/>
      <c r="D181" s="217" t="s">
        <v>170</v>
      </c>
      <c r="E181" s="229" t="s">
        <v>1</v>
      </c>
      <c r="F181" s="230" t="s">
        <v>250</v>
      </c>
      <c r="G181" s="228"/>
      <c r="H181" s="229" t="s">
        <v>1</v>
      </c>
      <c r="I181" s="231"/>
      <c r="J181" s="228"/>
      <c r="K181" s="228"/>
      <c r="L181" s="232"/>
      <c r="M181" s="233"/>
      <c r="N181" s="234"/>
      <c r="O181" s="234"/>
      <c r="P181" s="234"/>
      <c r="Q181" s="234"/>
      <c r="R181" s="234"/>
      <c r="S181" s="234"/>
      <c r="T181" s="235"/>
      <c r="AT181" s="236" t="s">
        <v>170</v>
      </c>
      <c r="AU181" s="236" t="s">
        <v>87</v>
      </c>
      <c r="AV181" s="14" t="s">
        <v>85</v>
      </c>
      <c r="AW181" s="14" t="s">
        <v>33</v>
      </c>
      <c r="AX181" s="14" t="s">
        <v>77</v>
      </c>
      <c r="AY181" s="236" t="s">
        <v>162</v>
      </c>
    </row>
    <row r="182" spans="1:65" s="13" customFormat="1" ht="11.25">
      <c r="B182" s="215"/>
      <c r="C182" s="216"/>
      <c r="D182" s="217" t="s">
        <v>170</v>
      </c>
      <c r="E182" s="218" t="s">
        <v>1</v>
      </c>
      <c r="F182" s="219" t="s">
        <v>251</v>
      </c>
      <c r="G182" s="216"/>
      <c r="H182" s="220">
        <v>740</v>
      </c>
      <c r="I182" s="221"/>
      <c r="J182" s="216"/>
      <c r="K182" s="216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170</v>
      </c>
      <c r="AU182" s="226" t="s">
        <v>87</v>
      </c>
      <c r="AV182" s="13" t="s">
        <v>87</v>
      </c>
      <c r="AW182" s="13" t="s">
        <v>33</v>
      </c>
      <c r="AX182" s="13" t="s">
        <v>85</v>
      </c>
      <c r="AY182" s="226" t="s">
        <v>162</v>
      </c>
    </row>
    <row r="183" spans="1:65" s="2" customFormat="1" ht="24" customHeight="1">
      <c r="A183" s="34"/>
      <c r="B183" s="35"/>
      <c r="C183" s="201" t="s">
        <v>252</v>
      </c>
      <c r="D183" s="201" t="s">
        <v>164</v>
      </c>
      <c r="E183" s="202" t="s">
        <v>253</v>
      </c>
      <c r="F183" s="203" t="s">
        <v>254</v>
      </c>
      <c r="G183" s="204" t="s">
        <v>237</v>
      </c>
      <c r="H183" s="205">
        <v>2285.2840000000001</v>
      </c>
      <c r="I183" s="206"/>
      <c r="J183" s="207">
        <f>ROUND(I183*H183,2)</f>
        <v>0</v>
      </c>
      <c r="K183" s="208"/>
      <c r="L183" s="39"/>
      <c r="M183" s="209" t="s">
        <v>1</v>
      </c>
      <c r="N183" s="210" t="s">
        <v>42</v>
      </c>
      <c r="O183" s="71"/>
      <c r="P183" s="211">
        <f>O183*H183</f>
        <v>0</v>
      </c>
      <c r="Q183" s="211">
        <v>0</v>
      </c>
      <c r="R183" s="211">
        <f>Q183*H183</f>
        <v>0</v>
      </c>
      <c r="S183" s="211">
        <v>0</v>
      </c>
      <c r="T183" s="21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3" t="s">
        <v>168</v>
      </c>
      <c r="AT183" s="213" t="s">
        <v>164</v>
      </c>
      <c r="AU183" s="213" t="s">
        <v>87</v>
      </c>
      <c r="AY183" s="17" t="s">
        <v>162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7" t="s">
        <v>85</v>
      </c>
      <c r="BK183" s="214">
        <f>ROUND(I183*H183,2)</f>
        <v>0</v>
      </c>
      <c r="BL183" s="17" t="s">
        <v>168</v>
      </c>
      <c r="BM183" s="213" t="s">
        <v>255</v>
      </c>
    </row>
    <row r="184" spans="1:65" s="13" customFormat="1" ht="11.25">
      <c r="B184" s="215"/>
      <c r="C184" s="216"/>
      <c r="D184" s="217" t="s">
        <v>170</v>
      </c>
      <c r="E184" s="218" t="s">
        <v>121</v>
      </c>
      <c r="F184" s="219" t="s">
        <v>256</v>
      </c>
      <c r="G184" s="216"/>
      <c r="H184" s="220">
        <v>2285.2840000000001</v>
      </c>
      <c r="I184" s="221"/>
      <c r="J184" s="216"/>
      <c r="K184" s="216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170</v>
      </c>
      <c r="AU184" s="226" t="s">
        <v>87</v>
      </c>
      <c r="AV184" s="13" t="s">
        <v>87</v>
      </c>
      <c r="AW184" s="13" t="s">
        <v>33</v>
      </c>
      <c r="AX184" s="13" t="s">
        <v>85</v>
      </c>
      <c r="AY184" s="226" t="s">
        <v>162</v>
      </c>
    </row>
    <row r="185" spans="1:65" s="2" customFormat="1" ht="16.5" customHeight="1">
      <c r="A185" s="34"/>
      <c r="B185" s="35"/>
      <c r="C185" s="201" t="s">
        <v>257</v>
      </c>
      <c r="D185" s="201" t="s">
        <v>164</v>
      </c>
      <c r="E185" s="202" t="s">
        <v>258</v>
      </c>
      <c r="F185" s="203" t="s">
        <v>259</v>
      </c>
      <c r="G185" s="204" t="s">
        <v>167</v>
      </c>
      <c r="H185" s="205">
        <v>370</v>
      </c>
      <c r="I185" s="206"/>
      <c r="J185" s="207">
        <f>ROUND(I185*H185,2)</f>
        <v>0</v>
      </c>
      <c r="K185" s="208"/>
      <c r="L185" s="39"/>
      <c r="M185" s="209" t="s">
        <v>1</v>
      </c>
      <c r="N185" s="210" t="s">
        <v>42</v>
      </c>
      <c r="O185" s="71"/>
      <c r="P185" s="211">
        <f>O185*H185</f>
        <v>0</v>
      </c>
      <c r="Q185" s="211">
        <v>0</v>
      </c>
      <c r="R185" s="211">
        <f>Q185*H185</f>
        <v>0</v>
      </c>
      <c r="S185" s="211">
        <v>0</v>
      </c>
      <c r="T185" s="21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13" t="s">
        <v>168</v>
      </c>
      <c r="AT185" s="213" t="s">
        <v>164</v>
      </c>
      <c r="AU185" s="213" t="s">
        <v>87</v>
      </c>
      <c r="AY185" s="17" t="s">
        <v>162</v>
      </c>
      <c r="BE185" s="214">
        <f>IF(N185="základní",J185,0)</f>
        <v>0</v>
      </c>
      <c r="BF185" s="214">
        <f>IF(N185="snížená",J185,0)</f>
        <v>0</v>
      </c>
      <c r="BG185" s="214">
        <f>IF(N185="zákl. přenesená",J185,0)</f>
        <v>0</v>
      </c>
      <c r="BH185" s="214">
        <f>IF(N185="sníž. přenesená",J185,0)</f>
        <v>0</v>
      </c>
      <c r="BI185" s="214">
        <f>IF(N185="nulová",J185,0)</f>
        <v>0</v>
      </c>
      <c r="BJ185" s="17" t="s">
        <v>85</v>
      </c>
      <c r="BK185" s="214">
        <f>ROUND(I185*H185,2)</f>
        <v>0</v>
      </c>
      <c r="BL185" s="17" t="s">
        <v>168</v>
      </c>
      <c r="BM185" s="213" t="s">
        <v>260</v>
      </c>
    </row>
    <row r="186" spans="1:65" s="2" customFormat="1" ht="19.5">
      <c r="A186" s="34"/>
      <c r="B186" s="35"/>
      <c r="C186" s="36"/>
      <c r="D186" s="217" t="s">
        <v>261</v>
      </c>
      <c r="E186" s="36"/>
      <c r="F186" s="248" t="s">
        <v>262</v>
      </c>
      <c r="G186" s="36"/>
      <c r="H186" s="36"/>
      <c r="I186" s="112"/>
      <c r="J186" s="36"/>
      <c r="K186" s="36"/>
      <c r="L186" s="39"/>
      <c r="M186" s="249"/>
      <c r="N186" s="250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261</v>
      </c>
      <c r="AU186" s="17" t="s">
        <v>87</v>
      </c>
    </row>
    <row r="187" spans="1:65" s="14" customFormat="1" ht="11.25">
      <c r="B187" s="227"/>
      <c r="C187" s="228"/>
      <c r="D187" s="217" t="s">
        <v>170</v>
      </c>
      <c r="E187" s="229" t="s">
        <v>1</v>
      </c>
      <c r="F187" s="230" t="s">
        <v>263</v>
      </c>
      <c r="G187" s="228"/>
      <c r="H187" s="229" t="s">
        <v>1</v>
      </c>
      <c r="I187" s="231"/>
      <c r="J187" s="228"/>
      <c r="K187" s="228"/>
      <c r="L187" s="232"/>
      <c r="M187" s="233"/>
      <c r="N187" s="234"/>
      <c r="O187" s="234"/>
      <c r="P187" s="234"/>
      <c r="Q187" s="234"/>
      <c r="R187" s="234"/>
      <c r="S187" s="234"/>
      <c r="T187" s="235"/>
      <c r="AT187" s="236" t="s">
        <v>170</v>
      </c>
      <c r="AU187" s="236" t="s">
        <v>87</v>
      </c>
      <c r="AV187" s="14" t="s">
        <v>85</v>
      </c>
      <c r="AW187" s="14" t="s">
        <v>33</v>
      </c>
      <c r="AX187" s="14" t="s">
        <v>77</v>
      </c>
      <c r="AY187" s="236" t="s">
        <v>162</v>
      </c>
    </row>
    <row r="188" spans="1:65" s="13" customFormat="1" ht="11.25">
      <c r="B188" s="215"/>
      <c r="C188" s="216"/>
      <c r="D188" s="217" t="s">
        <v>170</v>
      </c>
      <c r="E188" s="218" t="s">
        <v>1</v>
      </c>
      <c r="F188" s="219" t="s">
        <v>264</v>
      </c>
      <c r="G188" s="216"/>
      <c r="H188" s="220">
        <v>370</v>
      </c>
      <c r="I188" s="221"/>
      <c r="J188" s="216"/>
      <c r="K188" s="216"/>
      <c r="L188" s="222"/>
      <c r="M188" s="223"/>
      <c r="N188" s="224"/>
      <c r="O188" s="224"/>
      <c r="P188" s="224"/>
      <c r="Q188" s="224"/>
      <c r="R188" s="224"/>
      <c r="S188" s="224"/>
      <c r="T188" s="225"/>
      <c r="AT188" s="226" t="s">
        <v>170</v>
      </c>
      <c r="AU188" s="226" t="s">
        <v>87</v>
      </c>
      <c r="AV188" s="13" t="s">
        <v>87</v>
      </c>
      <c r="AW188" s="13" t="s">
        <v>33</v>
      </c>
      <c r="AX188" s="13" t="s">
        <v>85</v>
      </c>
      <c r="AY188" s="226" t="s">
        <v>162</v>
      </c>
    </row>
    <row r="189" spans="1:65" s="2" customFormat="1" ht="24" customHeight="1">
      <c r="A189" s="34"/>
      <c r="B189" s="35"/>
      <c r="C189" s="201" t="s">
        <v>265</v>
      </c>
      <c r="D189" s="201" t="s">
        <v>164</v>
      </c>
      <c r="E189" s="202" t="s">
        <v>266</v>
      </c>
      <c r="F189" s="203" t="s">
        <v>267</v>
      </c>
      <c r="G189" s="204" t="s">
        <v>237</v>
      </c>
      <c r="H189" s="205">
        <v>4.875</v>
      </c>
      <c r="I189" s="206"/>
      <c r="J189" s="207">
        <f>ROUND(I189*H189,2)</f>
        <v>0</v>
      </c>
      <c r="K189" s="208"/>
      <c r="L189" s="39"/>
      <c r="M189" s="209" t="s">
        <v>1</v>
      </c>
      <c r="N189" s="210" t="s">
        <v>42</v>
      </c>
      <c r="O189" s="71"/>
      <c r="P189" s="211">
        <f>O189*H189</f>
        <v>0</v>
      </c>
      <c r="Q189" s="211">
        <v>0</v>
      </c>
      <c r="R189" s="211">
        <f>Q189*H189</f>
        <v>0</v>
      </c>
      <c r="S189" s="211">
        <v>0</v>
      </c>
      <c r="T189" s="21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3" t="s">
        <v>168</v>
      </c>
      <c r="AT189" s="213" t="s">
        <v>164</v>
      </c>
      <c r="AU189" s="213" t="s">
        <v>87</v>
      </c>
      <c r="AY189" s="17" t="s">
        <v>162</v>
      </c>
      <c r="BE189" s="214">
        <f>IF(N189="základní",J189,0)</f>
        <v>0</v>
      </c>
      <c r="BF189" s="214">
        <f>IF(N189="snížená",J189,0)</f>
        <v>0</v>
      </c>
      <c r="BG189" s="214">
        <f>IF(N189="zákl. přenesená",J189,0)</f>
        <v>0</v>
      </c>
      <c r="BH189" s="214">
        <f>IF(N189="sníž. přenesená",J189,0)</f>
        <v>0</v>
      </c>
      <c r="BI189" s="214">
        <f>IF(N189="nulová",J189,0)</f>
        <v>0</v>
      </c>
      <c r="BJ189" s="17" t="s">
        <v>85</v>
      </c>
      <c r="BK189" s="214">
        <f>ROUND(I189*H189,2)</f>
        <v>0</v>
      </c>
      <c r="BL189" s="17" t="s">
        <v>168</v>
      </c>
      <c r="BM189" s="213" t="s">
        <v>268</v>
      </c>
    </row>
    <row r="190" spans="1:65" s="2" customFormat="1" ht="19.5">
      <c r="A190" s="34"/>
      <c r="B190" s="35"/>
      <c r="C190" s="36"/>
      <c r="D190" s="217" t="s">
        <v>261</v>
      </c>
      <c r="E190" s="36"/>
      <c r="F190" s="248" t="s">
        <v>269</v>
      </c>
      <c r="G190" s="36"/>
      <c r="H190" s="36"/>
      <c r="I190" s="112"/>
      <c r="J190" s="36"/>
      <c r="K190" s="36"/>
      <c r="L190" s="39"/>
      <c r="M190" s="249"/>
      <c r="N190" s="250"/>
      <c r="O190" s="71"/>
      <c r="P190" s="71"/>
      <c r="Q190" s="71"/>
      <c r="R190" s="71"/>
      <c r="S190" s="71"/>
      <c r="T190" s="72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261</v>
      </c>
      <c r="AU190" s="17" t="s">
        <v>87</v>
      </c>
    </row>
    <row r="191" spans="1:65" s="2" customFormat="1" ht="16.5" customHeight="1">
      <c r="A191" s="34"/>
      <c r="B191" s="35"/>
      <c r="C191" s="201" t="s">
        <v>270</v>
      </c>
      <c r="D191" s="201" t="s">
        <v>164</v>
      </c>
      <c r="E191" s="202" t="s">
        <v>271</v>
      </c>
      <c r="F191" s="203" t="s">
        <v>272</v>
      </c>
      <c r="G191" s="204" t="s">
        <v>167</v>
      </c>
      <c r="H191" s="205">
        <v>6463.68</v>
      </c>
      <c r="I191" s="206"/>
      <c r="J191" s="207">
        <f>ROUND(I191*H191,2)</f>
        <v>0</v>
      </c>
      <c r="K191" s="208"/>
      <c r="L191" s="39"/>
      <c r="M191" s="209" t="s">
        <v>1</v>
      </c>
      <c r="N191" s="210" t="s">
        <v>42</v>
      </c>
      <c r="O191" s="71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3" t="s">
        <v>168</v>
      </c>
      <c r="AT191" s="213" t="s">
        <v>164</v>
      </c>
      <c r="AU191" s="213" t="s">
        <v>87</v>
      </c>
      <c r="AY191" s="17" t="s">
        <v>162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7" t="s">
        <v>85</v>
      </c>
      <c r="BK191" s="214">
        <f>ROUND(I191*H191,2)</f>
        <v>0</v>
      </c>
      <c r="BL191" s="17" t="s">
        <v>168</v>
      </c>
      <c r="BM191" s="213" t="s">
        <v>273</v>
      </c>
    </row>
    <row r="192" spans="1:65" s="13" customFormat="1" ht="11.25">
      <c r="B192" s="215"/>
      <c r="C192" s="216"/>
      <c r="D192" s="217" t="s">
        <v>170</v>
      </c>
      <c r="E192" s="218" t="s">
        <v>1</v>
      </c>
      <c r="F192" s="219" t="s">
        <v>274</v>
      </c>
      <c r="G192" s="216"/>
      <c r="H192" s="220">
        <v>819</v>
      </c>
      <c r="I192" s="221"/>
      <c r="J192" s="216"/>
      <c r="K192" s="216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170</v>
      </c>
      <c r="AU192" s="226" t="s">
        <v>87</v>
      </c>
      <c r="AV192" s="13" t="s">
        <v>87</v>
      </c>
      <c r="AW192" s="13" t="s">
        <v>33</v>
      </c>
      <c r="AX192" s="13" t="s">
        <v>77</v>
      </c>
      <c r="AY192" s="226" t="s">
        <v>162</v>
      </c>
    </row>
    <row r="193" spans="1:65" s="13" customFormat="1" ht="11.25">
      <c r="B193" s="215"/>
      <c r="C193" s="216"/>
      <c r="D193" s="217" t="s">
        <v>170</v>
      </c>
      <c r="E193" s="218" t="s">
        <v>1</v>
      </c>
      <c r="F193" s="219" t="s">
        <v>275</v>
      </c>
      <c r="G193" s="216"/>
      <c r="H193" s="220">
        <v>628.67999999999995</v>
      </c>
      <c r="I193" s="221"/>
      <c r="J193" s="216"/>
      <c r="K193" s="216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170</v>
      </c>
      <c r="AU193" s="226" t="s">
        <v>87</v>
      </c>
      <c r="AV193" s="13" t="s">
        <v>87</v>
      </c>
      <c r="AW193" s="13" t="s">
        <v>33</v>
      </c>
      <c r="AX193" s="13" t="s">
        <v>77</v>
      </c>
      <c r="AY193" s="226" t="s">
        <v>162</v>
      </c>
    </row>
    <row r="194" spans="1:65" s="13" customFormat="1" ht="11.25">
      <c r="B194" s="215"/>
      <c r="C194" s="216"/>
      <c r="D194" s="217" t="s">
        <v>170</v>
      </c>
      <c r="E194" s="218" t="s">
        <v>1</v>
      </c>
      <c r="F194" s="219" t="s">
        <v>276</v>
      </c>
      <c r="G194" s="216"/>
      <c r="H194" s="220">
        <v>3384</v>
      </c>
      <c r="I194" s="221"/>
      <c r="J194" s="216"/>
      <c r="K194" s="216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170</v>
      </c>
      <c r="AU194" s="226" t="s">
        <v>87</v>
      </c>
      <c r="AV194" s="13" t="s">
        <v>87</v>
      </c>
      <c r="AW194" s="13" t="s">
        <v>33</v>
      </c>
      <c r="AX194" s="13" t="s">
        <v>77</v>
      </c>
      <c r="AY194" s="226" t="s">
        <v>162</v>
      </c>
    </row>
    <row r="195" spans="1:65" s="13" customFormat="1" ht="11.25">
      <c r="B195" s="215"/>
      <c r="C195" s="216"/>
      <c r="D195" s="217" t="s">
        <v>170</v>
      </c>
      <c r="E195" s="218" t="s">
        <v>1</v>
      </c>
      <c r="F195" s="219" t="s">
        <v>277</v>
      </c>
      <c r="G195" s="216"/>
      <c r="H195" s="220">
        <v>786</v>
      </c>
      <c r="I195" s="221"/>
      <c r="J195" s="216"/>
      <c r="K195" s="216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170</v>
      </c>
      <c r="AU195" s="226" t="s">
        <v>87</v>
      </c>
      <c r="AV195" s="13" t="s">
        <v>87</v>
      </c>
      <c r="AW195" s="13" t="s">
        <v>33</v>
      </c>
      <c r="AX195" s="13" t="s">
        <v>77</v>
      </c>
      <c r="AY195" s="226" t="s">
        <v>162</v>
      </c>
    </row>
    <row r="196" spans="1:65" s="13" customFormat="1" ht="11.25">
      <c r="B196" s="215"/>
      <c r="C196" s="216"/>
      <c r="D196" s="217" t="s">
        <v>170</v>
      </c>
      <c r="E196" s="218" t="s">
        <v>1</v>
      </c>
      <c r="F196" s="219" t="s">
        <v>278</v>
      </c>
      <c r="G196" s="216"/>
      <c r="H196" s="220">
        <v>846</v>
      </c>
      <c r="I196" s="221"/>
      <c r="J196" s="216"/>
      <c r="K196" s="216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170</v>
      </c>
      <c r="AU196" s="226" t="s">
        <v>87</v>
      </c>
      <c r="AV196" s="13" t="s">
        <v>87</v>
      </c>
      <c r="AW196" s="13" t="s">
        <v>33</v>
      </c>
      <c r="AX196" s="13" t="s">
        <v>77</v>
      </c>
      <c r="AY196" s="226" t="s">
        <v>162</v>
      </c>
    </row>
    <row r="197" spans="1:65" s="15" customFormat="1" ht="11.25">
      <c r="B197" s="237"/>
      <c r="C197" s="238"/>
      <c r="D197" s="217" t="s">
        <v>170</v>
      </c>
      <c r="E197" s="239" t="s">
        <v>1</v>
      </c>
      <c r="F197" s="240" t="s">
        <v>204</v>
      </c>
      <c r="G197" s="238"/>
      <c r="H197" s="241">
        <v>6463.68</v>
      </c>
      <c r="I197" s="242"/>
      <c r="J197" s="238"/>
      <c r="K197" s="238"/>
      <c r="L197" s="243"/>
      <c r="M197" s="244"/>
      <c r="N197" s="245"/>
      <c r="O197" s="245"/>
      <c r="P197" s="245"/>
      <c r="Q197" s="245"/>
      <c r="R197" s="245"/>
      <c r="S197" s="245"/>
      <c r="T197" s="246"/>
      <c r="AT197" s="247" t="s">
        <v>170</v>
      </c>
      <c r="AU197" s="247" t="s">
        <v>87</v>
      </c>
      <c r="AV197" s="15" t="s">
        <v>168</v>
      </c>
      <c r="AW197" s="15" t="s">
        <v>33</v>
      </c>
      <c r="AX197" s="15" t="s">
        <v>85</v>
      </c>
      <c r="AY197" s="247" t="s">
        <v>162</v>
      </c>
    </row>
    <row r="198" spans="1:65" s="2" customFormat="1" ht="24" customHeight="1">
      <c r="A198" s="34"/>
      <c r="B198" s="35"/>
      <c r="C198" s="201" t="s">
        <v>7</v>
      </c>
      <c r="D198" s="201" t="s">
        <v>164</v>
      </c>
      <c r="E198" s="202" t="s">
        <v>279</v>
      </c>
      <c r="F198" s="203" t="s">
        <v>280</v>
      </c>
      <c r="G198" s="204" t="s">
        <v>167</v>
      </c>
      <c r="H198" s="205">
        <v>690</v>
      </c>
      <c r="I198" s="206"/>
      <c r="J198" s="207">
        <f>ROUND(I198*H198,2)</f>
        <v>0</v>
      </c>
      <c r="K198" s="208"/>
      <c r="L198" s="39"/>
      <c r="M198" s="209" t="s">
        <v>1</v>
      </c>
      <c r="N198" s="210" t="s">
        <v>42</v>
      </c>
      <c r="O198" s="71"/>
      <c r="P198" s="211">
        <f>O198*H198</f>
        <v>0</v>
      </c>
      <c r="Q198" s="211">
        <v>0</v>
      </c>
      <c r="R198" s="211">
        <f>Q198*H198</f>
        <v>0</v>
      </c>
      <c r="S198" s="211">
        <v>0</v>
      </c>
      <c r="T198" s="21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3" t="s">
        <v>168</v>
      </c>
      <c r="AT198" s="213" t="s">
        <v>164</v>
      </c>
      <c r="AU198" s="213" t="s">
        <v>87</v>
      </c>
      <c r="AY198" s="17" t="s">
        <v>162</v>
      </c>
      <c r="BE198" s="214">
        <f>IF(N198="základní",J198,0)</f>
        <v>0</v>
      </c>
      <c r="BF198" s="214">
        <f>IF(N198="snížená",J198,0)</f>
        <v>0</v>
      </c>
      <c r="BG198" s="214">
        <f>IF(N198="zákl. přenesená",J198,0)</f>
        <v>0</v>
      </c>
      <c r="BH198" s="214">
        <f>IF(N198="sníž. přenesená",J198,0)</f>
        <v>0</v>
      </c>
      <c r="BI198" s="214">
        <f>IF(N198="nulová",J198,0)</f>
        <v>0</v>
      </c>
      <c r="BJ198" s="17" t="s">
        <v>85</v>
      </c>
      <c r="BK198" s="214">
        <f>ROUND(I198*H198,2)</f>
        <v>0</v>
      </c>
      <c r="BL198" s="17" t="s">
        <v>168</v>
      </c>
      <c r="BM198" s="213" t="s">
        <v>281</v>
      </c>
    </row>
    <row r="199" spans="1:65" s="2" customFormat="1" ht="19.5">
      <c r="A199" s="34"/>
      <c r="B199" s="35"/>
      <c r="C199" s="36"/>
      <c r="D199" s="217" t="s">
        <v>261</v>
      </c>
      <c r="E199" s="36"/>
      <c r="F199" s="248" t="s">
        <v>282</v>
      </c>
      <c r="G199" s="36"/>
      <c r="H199" s="36"/>
      <c r="I199" s="112"/>
      <c r="J199" s="36"/>
      <c r="K199" s="36"/>
      <c r="L199" s="39"/>
      <c r="M199" s="249"/>
      <c r="N199" s="250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261</v>
      </c>
      <c r="AU199" s="17" t="s">
        <v>87</v>
      </c>
    </row>
    <row r="200" spans="1:65" s="13" customFormat="1" ht="11.25">
      <c r="B200" s="215"/>
      <c r="C200" s="216"/>
      <c r="D200" s="217" t="s">
        <v>170</v>
      </c>
      <c r="E200" s="218" t="s">
        <v>1</v>
      </c>
      <c r="F200" s="219" t="s">
        <v>283</v>
      </c>
      <c r="G200" s="216"/>
      <c r="H200" s="220">
        <v>690</v>
      </c>
      <c r="I200" s="221"/>
      <c r="J200" s="216"/>
      <c r="K200" s="216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170</v>
      </c>
      <c r="AU200" s="226" t="s">
        <v>87</v>
      </c>
      <c r="AV200" s="13" t="s">
        <v>87</v>
      </c>
      <c r="AW200" s="13" t="s">
        <v>33</v>
      </c>
      <c r="AX200" s="13" t="s">
        <v>85</v>
      </c>
      <c r="AY200" s="226" t="s">
        <v>162</v>
      </c>
    </row>
    <row r="201" spans="1:65" s="2" customFormat="1" ht="24" customHeight="1">
      <c r="A201" s="34"/>
      <c r="B201" s="35"/>
      <c r="C201" s="201" t="s">
        <v>284</v>
      </c>
      <c r="D201" s="201" t="s">
        <v>164</v>
      </c>
      <c r="E201" s="202" t="s">
        <v>285</v>
      </c>
      <c r="F201" s="203" t="s">
        <v>286</v>
      </c>
      <c r="G201" s="204" t="s">
        <v>167</v>
      </c>
      <c r="H201" s="205">
        <v>690</v>
      </c>
      <c r="I201" s="206"/>
      <c r="J201" s="207">
        <f>ROUND(I201*H201,2)</f>
        <v>0</v>
      </c>
      <c r="K201" s="208"/>
      <c r="L201" s="39"/>
      <c r="M201" s="209" t="s">
        <v>1</v>
      </c>
      <c r="N201" s="210" t="s">
        <v>42</v>
      </c>
      <c r="O201" s="71"/>
      <c r="P201" s="211">
        <f>O201*H201</f>
        <v>0</v>
      </c>
      <c r="Q201" s="211">
        <v>0</v>
      </c>
      <c r="R201" s="211">
        <f>Q201*H201</f>
        <v>0</v>
      </c>
      <c r="S201" s="211">
        <v>0</v>
      </c>
      <c r="T201" s="21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3" t="s">
        <v>168</v>
      </c>
      <c r="AT201" s="213" t="s">
        <v>164</v>
      </c>
      <c r="AU201" s="213" t="s">
        <v>87</v>
      </c>
      <c r="AY201" s="17" t="s">
        <v>162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17" t="s">
        <v>85</v>
      </c>
      <c r="BK201" s="214">
        <f>ROUND(I201*H201,2)</f>
        <v>0</v>
      </c>
      <c r="BL201" s="17" t="s">
        <v>168</v>
      </c>
      <c r="BM201" s="213" t="s">
        <v>287</v>
      </c>
    </row>
    <row r="202" spans="1:65" s="2" customFormat="1" ht="16.5" customHeight="1">
      <c r="A202" s="34"/>
      <c r="B202" s="35"/>
      <c r="C202" s="251" t="s">
        <v>288</v>
      </c>
      <c r="D202" s="251" t="s">
        <v>289</v>
      </c>
      <c r="E202" s="252" t="s">
        <v>290</v>
      </c>
      <c r="F202" s="253" t="s">
        <v>291</v>
      </c>
      <c r="G202" s="254" t="s">
        <v>292</v>
      </c>
      <c r="H202" s="255">
        <v>17.25</v>
      </c>
      <c r="I202" s="256"/>
      <c r="J202" s="257">
        <f>ROUND(I202*H202,2)</f>
        <v>0</v>
      </c>
      <c r="K202" s="258"/>
      <c r="L202" s="259"/>
      <c r="M202" s="260" t="s">
        <v>1</v>
      </c>
      <c r="N202" s="261" t="s">
        <v>42</v>
      </c>
      <c r="O202" s="71"/>
      <c r="P202" s="211">
        <f>O202*H202</f>
        <v>0</v>
      </c>
      <c r="Q202" s="211">
        <v>1E-3</v>
      </c>
      <c r="R202" s="211">
        <f>Q202*H202</f>
        <v>1.7250000000000001E-2</v>
      </c>
      <c r="S202" s="211">
        <v>0</v>
      </c>
      <c r="T202" s="21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3" t="s">
        <v>198</v>
      </c>
      <c r="AT202" s="213" t="s">
        <v>289</v>
      </c>
      <c r="AU202" s="213" t="s">
        <v>87</v>
      </c>
      <c r="AY202" s="17" t="s">
        <v>162</v>
      </c>
      <c r="BE202" s="214">
        <f>IF(N202="základní",J202,0)</f>
        <v>0</v>
      </c>
      <c r="BF202" s="214">
        <f>IF(N202="snížená",J202,0)</f>
        <v>0</v>
      </c>
      <c r="BG202" s="214">
        <f>IF(N202="zákl. přenesená",J202,0)</f>
        <v>0</v>
      </c>
      <c r="BH202" s="214">
        <f>IF(N202="sníž. přenesená",J202,0)</f>
        <v>0</v>
      </c>
      <c r="BI202" s="214">
        <f>IF(N202="nulová",J202,0)</f>
        <v>0</v>
      </c>
      <c r="BJ202" s="17" t="s">
        <v>85</v>
      </c>
      <c r="BK202" s="214">
        <f>ROUND(I202*H202,2)</f>
        <v>0</v>
      </c>
      <c r="BL202" s="17" t="s">
        <v>168</v>
      </c>
      <c r="BM202" s="213" t="s">
        <v>293</v>
      </c>
    </row>
    <row r="203" spans="1:65" s="13" customFormat="1" ht="11.25">
      <c r="B203" s="215"/>
      <c r="C203" s="216"/>
      <c r="D203" s="217" t="s">
        <v>170</v>
      </c>
      <c r="E203" s="216"/>
      <c r="F203" s="219" t="s">
        <v>294</v>
      </c>
      <c r="G203" s="216"/>
      <c r="H203" s="220">
        <v>17.25</v>
      </c>
      <c r="I203" s="221"/>
      <c r="J203" s="216"/>
      <c r="K203" s="216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170</v>
      </c>
      <c r="AU203" s="226" t="s">
        <v>87</v>
      </c>
      <c r="AV203" s="13" t="s">
        <v>87</v>
      </c>
      <c r="AW203" s="13" t="s">
        <v>4</v>
      </c>
      <c r="AX203" s="13" t="s">
        <v>85</v>
      </c>
      <c r="AY203" s="226" t="s">
        <v>162</v>
      </c>
    </row>
    <row r="204" spans="1:65" s="2" customFormat="1" ht="16.5" customHeight="1">
      <c r="A204" s="34"/>
      <c r="B204" s="35"/>
      <c r="C204" s="251" t="s">
        <v>295</v>
      </c>
      <c r="D204" s="251" t="s">
        <v>289</v>
      </c>
      <c r="E204" s="252" t="s">
        <v>296</v>
      </c>
      <c r="F204" s="253" t="s">
        <v>297</v>
      </c>
      <c r="G204" s="254" t="s">
        <v>298</v>
      </c>
      <c r="H204" s="255">
        <v>62</v>
      </c>
      <c r="I204" s="256"/>
      <c r="J204" s="257">
        <f>ROUND(I204*H204,2)</f>
        <v>0</v>
      </c>
      <c r="K204" s="258"/>
      <c r="L204" s="259"/>
      <c r="M204" s="260" t="s">
        <v>1</v>
      </c>
      <c r="N204" s="261" t="s">
        <v>42</v>
      </c>
      <c r="O204" s="71"/>
      <c r="P204" s="211">
        <f>O204*H204</f>
        <v>0</v>
      </c>
      <c r="Q204" s="211">
        <v>1</v>
      </c>
      <c r="R204" s="211">
        <f>Q204*H204</f>
        <v>62</v>
      </c>
      <c r="S204" s="211">
        <v>0</v>
      </c>
      <c r="T204" s="21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3" t="s">
        <v>198</v>
      </c>
      <c r="AT204" s="213" t="s">
        <v>289</v>
      </c>
      <c r="AU204" s="213" t="s">
        <v>87</v>
      </c>
      <c r="AY204" s="17" t="s">
        <v>162</v>
      </c>
      <c r="BE204" s="214">
        <f>IF(N204="základní",J204,0)</f>
        <v>0</v>
      </c>
      <c r="BF204" s="214">
        <f>IF(N204="snížená",J204,0)</f>
        <v>0</v>
      </c>
      <c r="BG204" s="214">
        <f>IF(N204="zákl. přenesená",J204,0)</f>
        <v>0</v>
      </c>
      <c r="BH204" s="214">
        <f>IF(N204="sníž. přenesená",J204,0)</f>
        <v>0</v>
      </c>
      <c r="BI204" s="214">
        <f>IF(N204="nulová",J204,0)</f>
        <v>0</v>
      </c>
      <c r="BJ204" s="17" t="s">
        <v>85</v>
      </c>
      <c r="BK204" s="214">
        <f>ROUND(I204*H204,2)</f>
        <v>0</v>
      </c>
      <c r="BL204" s="17" t="s">
        <v>168</v>
      </c>
      <c r="BM204" s="213" t="s">
        <v>299</v>
      </c>
    </row>
    <row r="205" spans="1:65" s="14" customFormat="1" ht="11.25">
      <c r="B205" s="227"/>
      <c r="C205" s="228"/>
      <c r="D205" s="217" t="s">
        <v>170</v>
      </c>
      <c r="E205" s="229" t="s">
        <v>1</v>
      </c>
      <c r="F205" s="230" t="s">
        <v>300</v>
      </c>
      <c r="G205" s="228"/>
      <c r="H205" s="229" t="s">
        <v>1</v>
      </c>
      <c r="I205" s="231"/>
      <c r="J205" s="228"/>
      <c r="K205" s="228"/>
      <c r="L205" s="232"/>
      <c r="M205" s="233"/>
      <c r="N205" s="234"/>
      <c r="O205" s="234"/>
      <c r="P205" s="234"/>
      <c r="Q205" s="234"/>
      <c r="R205" s="234"/>
      <c r="S205" s="234"/>
      <c r="T205" s="235"/>
      <c r="AT205" s="236" t="s">
        <v>170</v>
      </c>
      <c r="AU205" s="236" t="s">
        <v>87</v>
      </c>
      <c r="AV205" s="14" t="s">
        <v>85</v>
      </c>
      <c r="AW205" s="14" t="s">
        <v>33</v>
      </c>
      <c r="AX205" s="14" t="s">
        <v>77</v>
      </c>
      <c r="AY205" s="236" t="s">
        <v>162</v>
      </c>
    </row>
    <row r="206" spans="1:65" s="13" customFormat="1" ht="11.25">
      <c r="B206" s="215"/>
      <c r="C206" s="216"/>
      <c r="D206" s="217" t="s">
        <v>170</v>
      </c>
      <c r="E206" s="218" t="s">
        <v>1</v>
      </c>
      <c r="F206" s="219" t="s">
        <v>301</v>
      </c>
      <c r="G206" s="216"/>
      <c r="H206" s="220">
        <v>62</v>
      </c>
      <c r="I206" s="221"/>
      <c r="J206" s="216"/>
      <c r="K206" s="216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170</v>
      </c>
      <c r="AU206" s="226" t="s">
        <v>87</v>
      </c>
      <c r="AV206" s="13" t="s">
        <v>87</v>
      </c>
      <c r="AW206" s="13" t="s">
        <v>33</v>
      </c>
      <c r="AX206" s="13" t="s">
        <v>85</v>
      </c>
      <c r="AY206" s="226" t="s">
        <v>162</v>
      </c>
    </row>
    <row r="207" spans="1:65" s="2" customFormat="1" ht="16.5" customHeight="1">
      <c r="A207" s="34"/>
      <c r="B207" s="35"/>
      <c r="C207" s="201" t="s">
        <v>97</v>
      </c>
      <c r="D207" s="201" t="s">
        <v>164</v>
      </c>
      <c r="E207" s="202" t="s">
        <v>302</v>
      </c>
      <c r="F207" s="203" t="s">
        <v>303</v>
      </c>
      <c r="G207" s="204" t="s">
        <v>167</v>
      </c>
      <c r="H207" s="205">
        <v>690</v>
      </c>
      <c r="I207" s="206"/>
      <c r="J207" s="207">
        <f>ROUND(I207*H207,2)</f>
        <v>0</v>
      </c>
      <c r="K207" s="208"/>
      <c r="L207" s="39"/>
      <c r="M207" s="209" t="s">
        <v>1</v>
      </c>
      <c r="N207" s="210" t="s">
        <v>42</v>
      </c>
      <c r="O207" s="71"/>
      <c r="P207" s="211">
        <f>O207*H207</f>
        <v>0</v>
      </c>
      <c r="Q207" s="211">
        <v>0</v>
      </c>
      <c r="R207" s="211">
        <f>Q207*H207</f>
        <v>0</v>
      </c>
      <c r="S207" s="211">
        <v>0</v>
      </c>
      <c r="T207" s="21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3" t="s">
        <v>168</v>
      </c>
      <c r="AT207" s="213" t="s">
        <v>164</v>
      </c>
      <c r="AU207" s="213" t="s">
        <v>87</v>
      </c>
      <c r="AY207" s="17" t="s">
        <v>162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17" t="s">
        <v>85</v>
      </c>
      <c r="BK207" s="214">
        <f>ROUND(I207*H207,2)</f>
        <v>0</v>
      </c>
      <c r="BL207" s="17" t="s">
        <v>168</v>
      </c>
      <c r="BM207" s="213" t="s">
        <v>304</v>
      </c>
    </row>
    <row r="208" spans="1:65" s="2" customFormat="1" ht="24" customHeight="1">
      <c r="A208" s="34"/>
      <c r="B208" s="35"/>
      <c r="C208" s="201" t="s">
        <v>305</v>
      </c>
      <c r="D208" s="201" t="s">
        <v>164</v>
      </c>
      <c r="E208" s="202" t="s">
        <v>306</v>
      </c>
      <c r="F208" s="203" t="s">
        <v>307</v>
      </c>
      <c r="G208" s="204" t="s">
        <v>167</v>
      </c>
      <c r="H208" s="205">
        <v>690</v>
      </c>
      <c r="I208" s="206"/>
      <c r="J208" s="207">
        <f>ROUND(I208*H208,2)</f>
        <v>0</v>
      </c>
      <c r="K208" s="208"/>
      <c r="L208" s="39"/>
      <c r="M208" s="209" t="s">
        <v>1</v>
      </c>
      <c r="N208" s="210" t="s">
        <v>42</v>
      </c>
      <c r="O208" s="71"/>
      <c r="P208" s="211">
        <f>O208*H208</f>
        <v>0</v>
      </c>
      <c r="Q208" s="211">
        <v>0</v>
      </c>
      <c r="R208" s="211">
        <f>Q208*H208</f>
        <v>0</v>
      </c>
      <c r="S208" s="211">
        <v>0</v>
      </c>
      <c r="T208" s="21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3" t="s">
        <v>168</v>
      </c>
      <c r="AT208" s="213" t="s">
        <v>164</v>
      </c>
      <c r="AU208" s="213" t="s">
        <v>87</v>
      </c>
      <c r="AY208" s="17" t="s">
        <v>162</v>
      </c>
      <c r="BE208" s="214">
        <f>IF(N208="základní",J208,0)</f>
        <v>0</v>
      </c>
      <c r="BF208" s="214">
        <f>IF(N208="snížená",J208,0)</f>
        <v>0</v>
      </c>
      <c r="BG208" s="214">
        <f>IF(N208="zákl. přenesená",J208,0)</f>
        <v>0</v>
      </c>
      <c r="BH208" s="214">
        <f>IF(N208="sníž. přenesená",J208,0)</f>
        <v>0</v>
      </c>
      <c r="BI208" s="214">
        <f>IF(N208="nulová",J208,0)</f>
        <v>0</v>
      </c>
      <c r="BJ208" s="17" t="s">
        <v>85</v>
      </c>
      <c r="BK208" s="214">
        <f>ROUND(I208*H208,2)</f>
        <v>0</v>
      </c>
      <c r="BL208" s="17" t="s">
        <v>168</v>
      </c>
      <c r="BM208" s="213" t="s">
        <v>308</v>
      </c>
    </row>
    <row r="209" spans="1:65" s="2" customFormat="1" ht="24" customHeight="1">
      <c r="A209" s="34"/>
      <c r="B209" s="35"/>
      <c r="C209" s="201" t="s">
        <v>309</v>
      </c>
      <c r="D209" s="201" t="s">
        <v>164</v>
      </c>
      <c r="E209" s="202" t="s">
        <v>310</v>
      </c>
      <c r="F209" s="203" t="s">
        <v>311</v>
      </c>
      <c r="G209" s="204" t="s">
        <v>312</v>
      </c>
      <c r="H209" s="205">
        <v>3</v>
      </c>
      <c r="I209" s="206"/>
      <c r="J209" s="207">
        <f>ROUND(I209*H209,2)</f>
        <v>0</v>
      </c>
      <c r="K209" s="208"/>
      <c r="L209" s="39"/>
      <c r="M209" s="209" t="s">
        <v>1</v>
      </c>
      <c r="N209" s="210" t="s">
        <v>42</v>
      </c>
      <c r="O209" s="71"/>
      <c r="P209" s="211">
        <f>O209*H209</f>
        <v>0</v>
      </c>
      <c r="Q209" s="211">
        <v>1.281E-2</v>
      </c>
      <c r="R209" s="211">
        <f>Q209*H209</f>
        <v>3.8429999999999999E-2</v>
      </c>
      <c r="S209" s="211">
        <v>0</v>
      </c>
      <c r="T209" s="21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13" t="s">
        <v>168</v>
      </c>
      <c r="AT209" s="213" t="s">
        <v>164</v>
      </c>
      <c r="AU209" s="213" t="s">
        <v>87</v>
      </c>
      <c r="AY209" s="17" t="s">
        <v>162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17" t="s">
        <v>85</v>
      </c>
      <c r="BK209" s="214">
        <f>ROUND(I209*H209,2)</f>
        <v>0</v>
      </c>
      <c r="BL209" s="17" t="s">
        <v>168</v>
      </c>
      <c r="BM209" s="213" t="s">
        <v>313</v>
      </c>
    </row>
    <row r="210" spans="1:65" s="12" customFormat="1" ht="22.9" customHeight="1">
      <c r="B210" s="185"/>
      <c r="C210" s="186"/>
      <c r="D210" s="187" t="s">
        <v>76</v>
      </c>
      <c r="E210" s="199" t="s">
        <v>87</v>
      </c>
      <c r="F210" s="199" t="s">
        <v>314</v>
      </c>
      <c r="G210" s="186"/>
      <c r="H210" s="186"/>
      <c r="I210" s="189"/>
      <c r="J210" s="200">
        <f>BK210</f>
        <v>0</v>
      </c>
      <c r="K210" s="186"/>
      <c r="L210" s="191"/>
      <c r="M210" s="192"/>
      <c r="N210" s="193"/>
      <c r="O210" s="193"/>
      <c r="P210" s="194">
        <f>P211</f>
        <v>0</v>
      </c>
      <c r="Q210" s="193"/>
      <c r="R210" s="194">
        <f>R211</f>
        <v>124.6135</v>
      </c>
      <c r="S210" s="193"/>
      <c r="T210" s="195">
        <f>T211</f>
        <v>0</v>
      </c>
      <c r="AR210" s="196" t="s">
        <v>85</v>
      </c>
      <c r="AT210" s="197" t="s">
        <v>76</v>
      </c>
      <c r="AU210" s="197" t="s">
        <v>85</v>
      </c>
      <c r="AY210" s="196" t="s">
        <v>162</v>
      </c>
      <c r="BK210" s="198">
        <f>BK211</f>
        <v>0</v>
      </c>
    </row>
    <row r="211" spans="1:65" s="2" customFormat="1" ht="60" customHeight="1">
      <c r="A211" s="34"/>
      <c r="B211" s="35"/>
      <c r="C211" s="201" t="s">
        <v>315</v>
      </c>
      <c r="D211" s="201" t="s">
        <v>164</v>
      </c>
      <c r="E211" s="202" t="s">
        <v>316</v>
      </c>
      <c r="F211" s="203" t="s">
        <v>317</v>
      </c>
      <c r="G211" s="204" t="s">
        <v>222</v>
      </c>
      <c r="H211" s="205">
        <v>550</v>
      </c>
      <c r="I211" s="206"/>
      <c r="J211" s="207">
        <f>ROUND(I211*H211,2)</f>
        <v>0</v>
      </c>
      <c r="K211" s="208"/>
      <c r="L211" s="39"/>
      <c r="M211" s="209" t="s">
        <v>1</v>
      </c>
      <c r="N211" s="210" t="s">
        <v>42</v>
      </c>
      <c r="O211" s="71"/>
      <c r="P211" s="211">
        <f>O211*H211</f>
        <v>0</v>
      </c>
      <c r="Q211" s="211">
        <v>0.22656999999999999</v>
      </c>
      <c r="R211" s="211">
        <f>Q211*H211</f>
        <v>124.6135</v>
      </c>
      <c r="S211" s="211">
        <v>0</v>
      </c>
      <c r="T211" s="21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3" t="s">
        <v>168</v>
      </c>
      <c r="AT211" s="213" t="s">
        <v>164</v>
      </c>
      <c r="AU211" s="213" t="s">
        <v>87</v>
      </c>
      <c r="AY211" s="17" t="s">
        <v>162</v>
      </c>
      <c r="BE211" s="214">
        <f>IF(N211="základní",J211,0)</f>
        <v>0</v>
      </c>
      <c r="BF211" s="214">
        <f>IF(N211="snížená",J211,0)</f>
        <v>0</v>
      </c>
      <c r="BG211" s="214">
        <f>IF(N211="zákl. přenesená",J211,0)</f>
        <v>0</v>
      </c>
      <c r="BH211" s="214">
        <f>IF(N211="sníž. přenesená",J211,0)</f>
        <v>0</v>
      </c>
      <c r="BI211" s="214">
        <f>IF(N211="nulová",J211,0)</f>
        <v>0</v>
      </c>
      <c r="BJ211" s="17" t="s">
        <v>85</v>
      </c>
      <c r="BK211" s="214">
        <f>ROUND(I211*H211,2)</f>
        <v>0</v>
      </c>
      <c r="BL211" s="17" t="s">
        <v>168</v>
      </c>
      <c r="BM211" s="213" t="s">
        <v>318</v>
      </c>
    </row>
    <row r="212" spans="1:65" s="12" customFormat="1" ht="22.9" customHeight="1">
      <c r="B212" s="185"/>
      <c r="C212" s="186"/>
      <c r="D212" s="187" t="s">
        <v>76</v>
      </c>
      <c r="E212" s="199" t="s">
        <v>175</v>
      </c>
      <c r="F212" s="199" t="s">
        <v>319</v>
      </c>
      <c r="G212" s="186"/>
      <c r="H212" s="186"/>
      <c r="I212" s="189"/>
      <c r="J212" s="200">
        <f>BK212</f>
        <v>0</v>
      </c>
      <c r="K212" s="186"/>
      <c r="L212" s="191"/>
      <c r="M212" s="192"/>
      <c r="N212" s="193"/>
      <c r="O212" s="193"/>
      <c r="P212" s="194">
        <f>SUM(P213:P216)</f>
        <v>0</v>
      </c>
      <c r="Q212" s="193"/>
      <c r="R212" s="194">
        <f>SUM(R213:R216)</f>
        <v>0</v>
      </c>
      <c r="S212" s="193"/>
      <c r="T212" s="195">
        <f>SUM(T213:T216)</f>
        <v>0</v>
      </c>
      <c r="AR212" s="196" t="s">
        <v>85</v>
      </c>
      <c r="AT212" s="197" t="s">
        <v>76</v>
      </c>
      <c r="AU212" s="197" t="s">
        <v>85</v>
      </c>
      <c r="AY212" s="196" t="s">
        <v>162</v>
      </c>
      <c r="BK212" s="198">
        <f>SUM(BK213:BK216)</f>
        <v>0</v>
      </c>
    </row>
    <row r="213" spans="1:65" s="2" customFormat="1" ht="16.5" customHeight="1">
      <c r="A213" s="34"/>
      <c r="B213" s="35"/>
      <c r="C213" s="201" t="s">
        <v>320</v>
      </c>
      <c r="D213" s="201" t="s">
        <v>164</v>
      </c>
      <c r="E213" s="202" t="s">
        <v>321</v>
      </c>
      <c r="F213" s="203" t="s">
        <v>322</v>
      </c>
      <c r="G213" s="204" t="s">
        <v>222</v>
      </c>
      <c r="H213" s="205">
        <v>550</v>
      </c>
      <c r="I213" s="206"/>
      <c r="J213" s="207">
        <f>ROUND(I213*H213,2)</f>
        <v>0</v>
      </c>
      <c r="K213" s="208"/>
      <c r="L213" s="39"/>
      <c r="M213" s="209" t="s">
        <v>1</v>
      </c>
      <c r="N213" s="210" t="s">
        <v>42</v>
      </c>
      <c r="O213" s="71"/>
      <c r="P213" s="211">
        <f>O213*H213</f>
        <v>0</v>
      </c>
      <c r="Q213" s="211">
        <v>0</v>
      </c>
      <c r="R213" s="211">
        <f>Q213*H213</f>
        <v>0</v>
      </c>
      <c r="S213" s="211">
        <v>0</v>
      </c>
      <c r="T213" s="21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13" t="s">
        <v>168</v>
      </c>
      <c r="AT213" s="213" t="s">
        <v>164</v>
      </c>
      <c r="AU213" s="213" t="s">
        <v>87</v>
      </c>
      <c r="AY213" s="17" t="s">
        <v>162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17" t="s">
        <v>85</v>
      </c>
      <c r="BK213" s="214">
        <f>ROUND(I213*H213,2)</f>
        <v>0</v>
      </c>
      <c r="BL213" s="17" t="s">
        <v>168</v>
      </c>
      <c r="BM213" s="213" t="s">
        <v>323</v>
      </c>
    </row>
    <row r="214" spans="1:65" s="2" customFormat="1" ht="19.5">
      <c r="A214" s="34"/>
      <c r="B214" s="35"/>
      <c r="C214" s="36"/>
      <c r="D214" s="217" t="s">
        <v>261</v>
      </c>
      <c r="E214" s="36"/>
      <c r="F214" s="248" t="s">
        <v>324</v>
      </c>
      <c r="G214" s="36"/>
      <c r="H214" s="36"/>
      <c r="I214" s="112"/>
      <c r="J214" s="36"/>
      <c r="K214" s="36"/>
      <c r="L214" s="39"/>
      <c r="M214" s="249"/>
      <c r="N214" s="250"/>
      <c r="O214" s="71"/>
      <c r="P214" s="71"/>
      <c r="Q214" s="71"/>
      <c r="R214" s="71"/>
      <c r="S214" s="71"/>
      <c r="T214" s="72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261</v>
      </c>
      <c r="AU214" s="17" t="s">
        <v>87</v>
      </c>
    </row>
    <row r="215" spans="1:65" s="14" customFormat="1" ht="11.25">
      <c r="B215" s="227"/>
      <c r="C215" s="228"/>
      <c r="D215" s="217" t="s">
        <v>170</v>
      </c>
      <c r="E215" s="229" t="s">
        <v>1</v>
      </c>
      <c r="F215" s="230" t="s">
        <v>325</v>
      </c>
      <c r="G215" s="228"/>
      <c r="H215" s="229" t="s">
        <v>1</v>
      </c>
      <c r="I215" s="231"/>
      <c r="J215" s="228"/>
      <c r="K215" s="228"/>
      <c r="L215" s="232"/>
      <c r="M215" s="233"/>
      <c r="N215" s="234"/>
      <c r="O215" s="234"/>
      <c r="P215" s="234"/>
      <c r="Q215" s="234"/>
      <c r="R215" s="234"/>
      <c r="S215" s="234"/>
      <c r="T215" s="235"/>
      <c r="AT215" s="236" t="s">
        <v>170</v>
      </c>
      <c r="AU215" s="236" t="s">
        <v>87</v>
      </c>
      <c r="AV215" s="14" t="s">
        <v>85</v>
      </c>
      <c r="AW215" s="14" t="s">
        <v>33</v>
      </c>
      <c r="AX215" s="14" t="s">
        <v>77</v>
      </c>
      <c r="AY215" s="236" t="s">
        <v>162</v>
      </c>
    </row>
    <row r="216" spans="1:65" s="13" customFormat="1" ht="11.25">
      <c r="B216" s="215"/>
      <c r="C216" s="216"/>
      <c r="D216" s="217" t="s">
        <v>170</v>
      </c>
      <c r="E216" s="218" t="s">
        <v>1</v>
      </c>
      <c r="F216" s="219" t="s">
        <v>326</v>
      </c>
      <c r="G216" s="216"/>
      <c r="H216" s="220">
        <v>550</v>
      </c>
      <c r="I216" s="221"/>
      <c r="J216" s="216"/>
      <c r="K216" s="216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170</v>
      </c>
      <c r="AU216" s="226" t="s">
        <v>87</v>
      </c>
      <c r="AV216" s="13" t="s">
        <v>87</v>
      </c>
      <c r="AW216" s="13" t="s">
        <v>33</v>
      </c>
      <c r="AX216" s="13" t="s">
        <v>85</v>
      </c>
      <c r="AY216" s="226" t="s">
        <v>162</v>
      </c>
    </row>
    <row r="217" spans="1:65" s="12" customFormat="1" ht="22.9" customHeight="1">
      <c r="B217" s="185"/>
      <c r="C217" s="186"/>
      <c r="D217" s="187" t="s">
        <v>76</v>
      </c>
      <c r="E217" s="199" t="s">
        <v>183</v>
      </c>
      <c r="F217" s="199" t="s">
        <v>327</v>
      </c>
      <c r="G217" s="186"/>
      <c r="H217" s="186"/>
      <c r="I217" s="189"/>
      <c r="J217" s="200">
        <f>BK217</f>
        <v>0</v>
      </c>
      <c r="K217" s="186"/>
      <c r="L217" s="191"/>
      <c r="M217" s="192"/>
      <c r="N217" s="193"/>
      <c r="O217" s="193"/>
      <c r="P217" s="194">
        <f>SUM(P218:P267)</f>
        <v>0</v>
      </c>
      <c r="Q217" s="193"/>
      <c r="R217" s="194">
        <f>SUM(R218:R267)</f>
        <v>402.06723499999993</v>
      </c>
      <c r="S217" s="193"/>
      <c r="T217" s="195">
        <f>SUM(T218:T267)</f>
        <v>0</v>
      </c>
      <c r="AR217" s="196" t="s">
        <v>85</v>
      </c>
      <c r="AT217" s="197" t="s">
        <v>76</v>
      </c>
      <c r="AU217" s="197" t="s">
        <v>85</v>
      </c>
      <c r="AY217" s="196" t="s">
        <v>162</v>
      </c>
      <c r="BK217" s="198">
        <f>SUM(BK218:BK267)</f>
        <v>0</v>
      </c>
    </row>
    <row r="218" spans="1:65" s="2" customFormat="1" ht="16.5" customHeight="1">
      <c r="A218" s="34"/>
      <c r="B218" s="35"/>
      <c r="C218" s="201" t="s">
        <v>215</v>
      </c>
      <c r="D218" s="201" t="s">
        <v>164</v>
      </c>
      <c r="E218" s="202" t="s">
        <v>328</v>
      </c>
      <c r="F218" s="203" t="s">
        <v>329</v>
      </c>
      <c r="G218" s="204" t="s">
        <v>167</v>
      </c>
      <c r="H218" s="205">
        <v>8444.2199999999993</v>
      </c>
      <c r="I218" s="206"/>
      <c r="J218" s="207">
        <f>ROUND(I218*H218,2)</f>
        <v>0</v>
      </c>
      <c r="K218" s="208"/>
      <c r="L218" s="39"/>
      <c r="M218" s="209" t="s">
        <v>1</v>
      </c>
      <c r="N218" s="210" t="s">
        <v>42</v>
      </c>
      <c r="O218" s="71"/>
      <c r="P218" s="211">
        <f>O218*H218</f>
        <v>0</v>
      </c>
      <c r="Q218" s="211">
        <v>0</v>
      </c>
      <c r="R218" s="211">
        <f>Q218*H218</f>
        <v>0</v>
      </c>
      <c r="S218" s="211">
        <v>0</v>
      </c>
      <c r="T218" s="21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13" t="s">
        <v>168</v>
      </c>
      <c r="AT218" s="213" t="s">
        <v>164</v>
      </c>
      <c r="AU218" s="213" t="s">
        <v>87</v>
      </c>
      <c r="AY218" s="17" t="s">
        <v>162</v>
      </c>
      <c r="BE218" s="214">
        <f>IF(N218="základní",J218,0)</f>
        <v>0</v>
      </c>
      <c r="BF218" s="214">
        <f>IF(N218="snížená",J218,0)</f>
        <v>0</v>
      </c>
      <c r="BG218" s="214">
        <f>IF(N218="zákl. přenesená",J218,0)</f>
        <v>0</v>
      </c>
      <c r="BH218" s="214">
        <f>IF(N218="sníž. přenesená",J218,0)</f>
        <v>0</v>
      </c>
      <c r="BI218" s="214">
        <f>IF(N218="nulová",J218,0)</f>
        <v>0</v>
      </c>
      <c r="BJ218" s="17" t="s">
        <v>85</v>
      </c>
      <c r="BK218" s="214">
        <f>ROUND(I218*H218,2)</f>
        <v>0</v>
      </c>
      <c r="BL218" s="17" t="s">
        <v>168</v>
      </c>
      <c r="BM218" s="213" t="s">
        <v>330</v>
      </c>
    </row>
    <row r="219" spans="1:65" s="14" customFormat="1" ht="11.25">
      <c r="B219" s="227"/>
      <c r="C219" s="228"/>
      <c r="D219" s="217" t="s">
        <v>170</v>
      </c>
      <c r="E219" s="229" t="s">
        <v>1</v>
      </c>
      <c r="F219" s="230" t="s">
        <v>331</v>
      </c>
      <c r="G219" s="228"/>
      <c r="H219" s="229" t="s">
        <v>1</v>
      </c>
      <c r="I219" s="231"/>
      <c r="J219" s="228"/>
      <c r="K219" s="228"/>
      <c r="L219" s="232"/>
      <c r="M219" s="233"/>
      <c r="N219" s="234"/>
      <c r="O219" s="234"/>
      <c r="P219" s="234"/>
      <c r="Q219" s="234"/>
      <c r="R219" s="234"/>
      <c r="S219" s="234"/>
      <c r="T219" s="235"/>
      <c r="AT219" s="236" t="s">
        <v>170</v>
      </c>
      <c r="AU219" s="236" t="s">
        <v>87</v>
      </c>
      <c r="AV219" s="14" t="s">
        <v>85</v>
      </c>
      <c r="AW219" s="14" t="s">
        <v>33</v>
      </c>
      <c r="AX219" s="14" t="s">
        <v>77</v>
      </c>
      <c r="AY219" s="236" t="s">
        <v>162</v>
      </c>
    </row>
    <row r="220" spans="1:65" s="13" customFormat="1" ht="11.25">
      <c r="B220" s="215"/>
      <c r="C220" s="216"/>
      <c r="D220" s="217" t="s">
        <v>170</v>
      </c>
      <c r="E220" s="218" t="s">
        <v>1</v>
      </c>
      <c r="F220" s="219" t="s">
        <v>332</v>
      </c>
      <c r="G220" s="216"/>
      <c r="H220" s="220">
        <v>6486</v>
      </c>
      <c r="I220" s="221"/>
      <c r="J220" s="216"/>
      <c r="K220" s="216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170</v>
      </c>
      <c r="AU220" s="226" t="s">
        <v>87</v>
      </c>
      <c r="AV220" s="13" t="s">
        <v>87</v>
      </c>
      <c r="AW220" s="13" t="s">
        <v>33</v>
      </c>
      <c r="AX220" s="13" t="s">
        <v>77</v>
      </c>
      <c r="AY220" s="226" t="s">
        <v>162</v>
      </c>
    </row>
    <row r="221" spans="1:65" s="14" customFormat="1" ht="11.25">
      <c r="B221" s="227"/>
      <c r="C221" s="228"/>
      <c r="D221" s="217" t="s">
        <v>170</v>
      </c>
      <c r="E221" s="229" t="s">
        <v>1</v>
      </c>
      <c r="F221" s="230" t="s">
        <v>333</v>
      </c>
      <c r="G221" s="228"/>
      <c r="H221" s="229" t="s">
        <v>1</v>
      </c>
      <c r="I221" s="231"/>
      <c r="J221" s="228"/>
      <c r="K221" s="228"/>
      <c r="L221" s="232"/>
      <c r="M221" s="233"/>
      <c r="N221" s="234"/>
      <c r="O221" s="234"/>
      <c r="P221" s="234"/>
      <c r="Q221" s="234"/>
      <c r="R221" s="234"/>
      <c r="S221" s="234"/>
      <c r="T221" s="235"/>
      <c r="AT221" s="236" t="s">
        <v>170</v>
      </c>
      <c r="AU221" s="236" t="s">
        <v>87</v>
      </c>
      <c r="AV221" s="14" t="s">
        <v>85</v>
      </c>
      <c r="AW221" s="14" t="s">
        <v>33</v>
      </c>
      <c r="AX221" s="14" t="s">
        <v>77</v>
      </c>
      <c r="AY221" s="236" t="s">
        <v>162</v>
      </c>
    </row>
    <row r="222" spans="1:65" s="13" customFormat="1" ht="11.25">
      <c r="B222" s="215"/>
      <c r="C222" s="216"/>
      <c r="D222" s="217" t="s">
        <v>170</v>
      </c>
      <c r="E222" s="218" t="s">
        <v>1</v>
      </c>
      <c r="F222" s="219" t="s">
        <v>334</v>
      </c>
      <c r="G222" s="216"/>
      <c r="H222" s="220">
        <v>753.25</v>
      </c>
      <c r="I222" s="221"/>
      <c r="J222" s="216"/>
      <c r="K222" s="216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170</v>
      </c>
      <c r="AU222" s="226" t="s">
        <v>87</v>
      </c>
      <c r="AV222" s="13" t="s">
        <v>87</v>
      </c>
      <c r="AW222" s="13" t="s">
        <v>33</v>
      </c>
      <c r="AX222" s="13" t="s">
        <v>77</v>
      </c>
      <c r="AY222" s="226" t="s">
        <v>162</v>
      </c>
    </row>
    <row r="223" spans="1:65" s="14" customFormat="1" ht="11.25">
      <c r="B223" s="227"/>
      <c r="C223" s="228"/>
      <c r="D223" s="217" t="s">
        <v>170</v>
      </c>
      <c r="E223" s="229" t="s">
        <v>1</v>
      </c>
      <c r="F223" s="230" t="s">
        <v>335</v>
      </c>
      <c r="G223" s="228"/>
      <c r="H223" s="229" t="s">
        <v>1</v>
      </c>
      <c r="I223" s="231"/>
      <c r="J223" s="228"/>
      <c r="K223" s="228"/>
      <c r="L223" s="232"/>
      <c r="M223" s="233"/>
      <c r="N223" s="234"/>
      <c r="O223" s="234"/>
      <c r="P223" s="234"/>
      <c r="Q223" s="234"/>
      <c r="R223" s="234"/>
      <c r="S223" s="234"/>
      <c r="T223" s="235"/>
      <c r="AT223" s="236" t="s">
        <v>170</v>
      </c>
      <c r="AU223" s="236" t="s">
        <v>87</v>
      </c>
      <c r="AV223" s="14" t="s">
        <v>85</v>
      </c>
      <c r="AW223" s="14" t="s">
        <v>33</v>
      </c>
      <c r="AX223" s="14" t="s">
        <v>77</v>
      </c>
      <c r="AY223" s="236" t="s">
        <v>162</v>
      </c>
    </row>
    <row r="224" spans="1:65" s="13" customFormat="1" ht="11.25">
      <c r="B224" s="215"/>
      <c r="C224" s="216"/>
      <c r="D224" s="217" t="s">
        <v>170</v>
      </c>
      <c r="E224" s="218" t="s">
        <v>1</v>
      </c>
      <c r="F224" s="219" t="s">
        <v>336</v>
      </c>
      <c r="G224" s="216"/>
      <c r="H224" s="220">
        <v>1204.97</v>
      </c>
      <c r="I224" s="221"/>
      <c r="J224" s="216"/>
      <c r="K224" s="216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170</v>
      </c>
      <c r="AU224" s="226" t="s">
        <v>87</v>
      </c>
      <c r="AV224" s="13" t="s">
        <v>87</v>
      </c>
      <c r="AW224" s="13" t="s">
        <v>33</v>
      </c>
      <c r="AX224" s="13" t="s">
        <v>77</v>
      </c>
      <c r="AY224" s="226" t="s">
        <v>162</v>
      </c>
    </row>
    <row r="225" spans="1:65" s="15" customFormat="1" ht="11.25">
      <c r="B225" s="237"/>
      <c r="C225" s="238"/>
      <c r="D225" s="217" t="s">
        <v>170</v>
      </c>
      <c r="E225" s="239" t="s">
        <v>1</v>
      </c>
      <c r="F225" s="240" t="s">
        <v>204</v>
      </c>
      <c r="G225" s="238"/>
      <c r="H225" s="241">
        <v>8444.2199999999993</v>
      </c>
      <c r="I225" s="242"/>
      <c r="J225" s="238"/>
      <c r="K225" s="238"/>
      <c r="L225" s="243"/>
      <c r="M225" s="244"/>
      <c r="N225" s="245"/>
      <c r="O225" s="245"/>
      <c r="P225" s="245"/>
      <c r="Q225" s="245"/>
      <c r="R225" s="245"/>
      <c r="S225" s="245"/>
      <c r="T225" s="246"/>
      <c r="AT225" s="247" t="s">
        <v>170</v>
      </c>
      <c r="AU225" s="247" t="s">
        <v>87</v>
      </c>
      <c r="AV225" s="15" t="s">
        <v>168</v>
      </c>
      <c r="AW225" s="15" t="s">
        <v>33</v>
      </c>
      <c r="AX225" s="15" t="s">
        <v>85</v>
      </c>
      <c r="AY225" s="247" t="s">
        <v>162</v>
      </c>
    </row>
    <row r="226" spans="1:65" s="2" customFormat="1" ht="16.5" customHeight="1">
      <c r="A226" s="34"/>
      <c r="B226" s="35"/>
      <c r="C226" s="201" t="s">
        <v>337</v>
      </c>
      <c r="D226" s="201" t="s">
        <v>164</v>
      </c>
      <c r="E226" s="202" t="s">
        <v>338</v>
      </c>
      <c r="F226" s="203" t="s">
        <v>339</v>
      </c>
      <c r="G226" s="204" t="s">
        <v>167</v>
      </c>
      <c r="H226" s="205">
        <v>810.11</v>
      </c>
      <c r="I226" s="206"/>
      <c r="J226" s="207">
        <f>ROUND(I226*H226,2)</f>
        <v>0</v>
      </c>
      <c r="K226" s="208"/>
      <c r="L226" s="39"/>
      <c r="M226" s="209" t="s">
        <v>1</v>
      </c>
      <c r="N226" s="210" t="s">
        <v>42</v>
      </c>
      <c r="O226" s="71"/>
      <c r="P226" s="211">
        <f>O226*H226</f>
        <v>0</v>
      </c>
      <c r="Q226" s="211">
        <v>0</v>
      </c>
      <c r="R226" s="211">
        <f>Q226*H226</f>
        <v>0</v>
      </c>
      <c r="S226" s="211">
        <v>0</v>
      </c>
      <c r="T226" s="21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3" t="s">
        <v>168</v>
      </c>
      <c r="AT226" s="213" t="s">
        <v>164</v>
      </c>
      <c r="AU226" s="213" t="s">
        <v>87</v>
      </c>
      <c r="AY226" s="17" t="s">
        <v>162</v>
      </c>
      <c r="BE226" s="214">
        <f>IF(N226="základní",J226,0)</f>
        <v>0</v>
      </c>
      <c r="BF226" s="214">
        <f>IF(N226="snížená",J226,0)</f>
        <v>0</v>
      </c>
      <c r="BG226" s="214">
        <f>IF(N226="zákl. přenesená",J226,0)</f>
        <v>0</v>
      </c>
      <c r="BH226" s="214">
        <f>IF(N226="sníž. přenesená",J226,0)</f>
        <v>0</v>
      </c>
      <c r="BI226" s="214">
        <f>IF(N226="nulová",J226,0)</f>
        <v>0</v>
      </c>
      <c r="BJ226" s="17" t="s">
        <v>85</v>
      </c>
      <c r="BK226" s="214">
        <f>ROUND(I226*H226,2)</f>
        <v>0</v>
      </c>
      <c r="BL226" s="17" t="s">
        <v>168</v>
      </c>
      <c r="BM226" s="213" t="s">
        <v>340</v>
      </c>
    </row>
    <row r="227" spans="1:65" s="14" customFormat="1" ht="11.25">
      <c r="B227" s="227"/>
      <c r="C227" s="228"/>
      <c r="D227" s="217" t="s">
        <v>170</v>
      </c>
      <c r="E227" s="229" t="s">
        <v>1</v>
      </c>
      <c r="F227" s="230" t="s">
        <v>187</v>
      </c>
      <c r="G227" s="228"/>
      <c r="H227" s="229" t="s">
        <v>1</v>
      </c>
      <c r="I227" s="231"/>
      <c r="J227" s="228"/>
      <c r="K227" s="228"/>
      <c r="L227" s="232"/>
      <c r="M227" s="233"/>
      <c r="N227" s="234"/>
      <c r="O227" s="234"/>
      <c r="P227" s="234"/>
      <c r="Q227" s="234"/>
      <c r="R227" s="234"/>
      <c r="S227" s="234"/>
      <c r="T227" s="235"/>
      <c r="AT227" s="236" t="s">
        <v>170</v>
      </c>
      <c r="AU227" s="236" t="s">
        <v>87</v>
      </c>
      <c r="AV227" s="14" t="s">
        <v>85</v>
      </c>
      <c r="AW227" s="14" t="s">
        <v>33</v>
      </c>
      <c r="AX227" s="14" t="s">
        <v>77</v>
      </c>
      <c r="AY227" s="236" t="s">
        <v>162</v>
      </c>
    </row>
    <row r="228" spans="1:65" s="13" customFormat="1" ht="11.25">
      <c r="B228" s="215"/>
      <c r="C228" s="216"/>
      <c r="D228" s="217" t="s">
        <v>170</v>
      </c>
      <c r="E228" s="218" t="s">
        <v>1</v>
      </c>
      <c r="F228" s="219" t="s">
        <v>341</v>
      </c>
      <c r="G228" s="216"/>
      <c r="H228" s="220">
        <v>795.11</v>
      </c>
      <c r="I228" s="221"/>
      <c r="J228" s="216"/>
      <c r="K228" s="216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170</v>
      </c>
      <c r="AU228" s="226" t="s">
        <v>87</v>
      </c>
      <c r="AV228" s="13" t="s">
        <v>87</v>
      </c>
      <c r="AW228" s="13" t="s">
        <v>33</v>
      </c>
      <c r="AX228" s="13" t="s">
        <v>77</v>
      </c>
      <c r="AY228" s="226" t="s">
        <v>162</v>
      </c>
    </row>
    <row r="229" spans="1:65" s="14" customFormat="1" ht="11.25">
      <c r="B229" s="227"/>
      <c r="C229" s="228"/>
      <c r="D229" s="217" t="s">
        <v>170</v>
      </c>
      <c r="E229" s="229" t="s">
        <v>1</v>
      </c>
      <c r="F229" s="230" t="s">
        <v>342</v>
      </c>
      <c r="G229" s="228"/>
      <c r="H229" s="229" t="s">
        <v>1</v>
      </c>
      <c r="I229" s="231"/>
      <c r="J229" s="228"/>
      <c r="K229" s="228"/>
      <c r="L229" s="232"/>
      <c r="M229" s="233"/>
      <c r="N229" s="234"/>
      <c r="O229" s="234"/>
      <c r="P229" s="234"/>
      <c r="Q229" s="234"/>
      <c r="R229" s="234"/>
      <c r="S229" s="234"/>
      <c r="T229" s="235"/>
      <c r="AT229" s="236" t="s">
        <v>170</v>
      </c>
      <c r="AU229" s="236" t="s">
        <v>87</v>
      </c>
      <c r="AV229" s="14" t="s">
        <v>85</v>
      </c>
      <c r="AW229" s="14" t="s">
        <v>33</v>
      </c>
      <c r="AX229" s="14" t="s">
        <v>77</v>
      </c>
      <c r="AY229" s="236" t="s">
        <v>162</v>
      </c>
    </row>
    <row r="230" spans="1:65" s="13" customFormat="1" ht="11.25">
      <c r="B230" s="215"/>
      <c r="C230" s="216"/>
      <c r="D230" s="217" t="s">
        <v>170</v>
      </c>
      <c r="E230" s="218" t="s">
        <v>1</v>
      </c>
      <c r="F230" s="219" t="s">
        <v>8</v>
      </c>
      <c r="G230" s="216"/>
      <c r="H230" s="220">
        <v>15</v>
      </c>
      <c r="I230" s="221"/>
      <c r="J230" s="216"/>
      <c r="K230" s="216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170</v>
      </c>
      <c r="AU230" s="226" t="s">
        <v>87</v>
      </c>
      <c r="AV230" s="13" t="s">
        <v>87</v>
      </c>
      <c r="AW230" s="13" t="s">
        <v>33</v>
      </c>
      <c r="AX230" s="13" t="s">
        <v>77</v>
      </c>
      <c r="AY230" s="226" t="s">
        <v>162</v>
      </c>
    </row>
    <row r="231" spans="1:65" s="15" customFormat="1" ht="11.25">
      <c r="B231" s="237"/>
      <c r="C231" s="238"/>
      <c r="D231" s="217" t="s">
        <v>170</v>
      </c>
      <c r="E231" s="239" t="s">
        <v>1</v>
      </c>
      <c r="F231" s="240" t="s">
        <v>204</v>
      </c>
      <c r="G231" s="238"/>
      <c r="H231" s="241">
        <v>810.11</v>
      </c>
      <c r="I231" s="242"/>
      <c r="J231" s="238"/>
      <c r="K231" s="238"/>
      <c r="L231" s="243"/>
      <c r="M231" s="244"/>
      <c r="N231" s="245"/>
      <c r="O231" s="245"/>
      <c r="P231" s="245"/>
      <c r="Q231" s="245"/>
      <c r="R231" s="245"/>
      <c r="S231" s="245"/>
      <c r="T231" s="246"/>
      <c r="AT231" s="247" t="s">
        <v>170</v>
      </c>
      <c r="AU231" s="247" t="s">
        <v>87</v>
      </c>
      <c r="AV231" s="15" t="s">
        <v>168</v>
      </c>
      <c r="AW231" s="15" t="s">
        <v>33</v>
      </c>
      <c r="AX231" s="15" t="s">
        <v>85</v>
      </c>
      <c r="AY231" s="247" t="s">
        <v>162</v>
      </c>
    </row>
    <row r="232" spans="1:65" s="2" customFormat="1" ht="16.5" customHeight="1">
      <c r="A232" s="34"/>
      <c r="B232" s="35"/>
      <c r="C232" s="201" t="s">
        <v>343</v>
      </c>
      <c r="D232" s="201" t="s">
        <v>164</v>
      </c>
      <c r="E232" s="202" t="s">
        <v>344</v>
      </c>
      <c r="F232" s="203" t="s">
        <v>345</v>
      </c>
      <c r="G232" s="204" t="s">
        <v>167</v>
      </c>
      <c r="H232" s="205">
        <v>1015.2</v>
      </c>
      <c r="I232" s="206"/>
      <c r="J232" s="207">
        <f>ROUND(I232*H232,2)</f>
        <v>0</v>
      </c>
      <c r="K232" s="208"/>
      <c r="L232" s="39"/>
      <c r="M232" s="209" t="s">
        <v>1</v>
      </c>
      <c r="N232" s="210" t="s">
        <v>42</v>
      </c>
      <c r="O232" s="71"/>
      <c r="P232" s="211">
        <f>O232*H232</f>
        <v>0</v>
      </c>
      <c r="Q232" s="211">
        <v>0</v>
      </c>
      <c r="R232" s="211">
        <f>Q232*H232</f>
        <v>0</v>
      </c>
      <c r="S232" s="211">
        <v>0</v>
      </c>
      <c r="T232" s="21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3" t="s">
        <v>168</v>
      </c>
      <c r="AT232" s="213" t="s">
        <v>164</v>
      </c>
      <c r="AU232" s="213" t="s">
        <v>87</v>
      </c>
      <c r="AY232" s="17" t="s">
        <v>162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17" t="s">
        <v>85</v>
      </c>
      <c r="BK232" s="214">
        <f>ROUND(I232*H232,2)</f>
        <v>0</v>
      </c>
      <c r="BL232" s="17" t="s">
        <v>168</v>
      </c>
      <c r="BM232" s="213" t="s">
        <v>346</v>
      </c>
    </row>
    <row r="233" spans="1:65" s="14" customFormat="1" ht="11.25">
      <c r="B233" s="227"/>
      <c r="C233" s="228"/>
      <c r="D233" s="217" t="s">
        <v>170</v>
      </c>
      <c r="E233" s="229" t="s">
        <v>1</v>
      </c>
      <c r="F233" s="230" t="s">
        <v>347</v>
      </c>
      <c r="G233" s="228"/>
      <c r="H233" s="229" t="s">
        <v>1</v>
      </c>
      <c r="I233" s="231"/>
      <c r="J233" s="228"/>
      <c r="K233" s="228"/>
      <c r="L233" s="232"/>
      <c r="M233" s="233"/>
      <c r="N233" s="234"/>
      <c r="O233" s="234"/>
      <c r="P233" s="234"/>
      <c r="Q233" s="234"/>
      <c r="R233" s="234"/>
      <c r="S233" s="234"/>
      <c r="T233" s="235"/>
      <c r="AT233" s="236" t="s">
        <v>170</v>
      </c>
      <c r="AU233" s="236" t="s">
        <v>87</v>
      </c>
      <c r="AV233" s="14" t="s">
        <v>85</v>
      </c>
      <c r="AW233" s="14" t="s">
        <v>33</v>
      </c>
      <c r="AX233" s="14" t="s">
        <v>77</v>
      </c>
      <c r="AY233" s="236" t="s">
        <v>162</v>
      </c>
    </row>
    <row r="234" spans="1:65" s="13" customFormat="1" ht="11.25">
      <c r="B234" s="215"/>
      <c r="C234" s="216"/>
      <c r="D234" s="217" t="s">
        <v>170</v>
      </c>
      <c r="E234" s="218" t="s">
        <v>1</v>
      </c>
      <c r="F234" s="219" t="s">
        <v>348</v>
      </c>
      <c r="G234" s="216"/>
      <c r="H234" s="220">
        <v>1015.2</v>
      </c>
      <c r="I234" s="221"/>
      <c r="J234" s="216"/>
      <c r="K234" s="216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170</v>
      </c>
      <c r="AU234" s="226" t="s">
        <v>87</v>
      </c>
      <c r="AV234" s="13" t="s">
        <v>87</v>
      </c>
      <c r="AW234" s="13" t="s">
        <v>33</v>
      </c>
      <c r="AX234" s="13" t="s">
        <v>85</v>
      </c>
      <c r="AY234" s="226" t="s">
        <v>162</v>
      </c>
    </row>
    <row r="235" spans="1:65" s="2" customFormat="1" ht="24" customHeight="1">
      <c r="A235" s="34"/>
      <c r="B235" s="35"/>
      <c r="C235" s="201" t="s">
        <v>349</v>
      </c>
      <c r="D235" s="201" t="s">
        <v>164</v>
      </c>
      <c r="E235" s="202" t="s">
        <v>350</v>
      </c>
      <c r="F235" s="203" t="s">
        <v>351</v>
      </c>
      <c r="G235" s="204" t="s">
        <v>167</v>
      </c>
      <c r="H235" s="205">
        <v>2820</v>
      </c>
      <c r="I235" s="206"/>
      <c r="J235" s="207">
        <f>ROUND(I235*H235,2)</f>
        <v>0</v>
      </c>
      <c r="K235" s="208"/>
      <c r="L235" s="39"/>
      <c r="M235" s="209" t="s">
        <v>1</v>
      </c>
      <c r="N235" s="210" t="s">
        <v>42</v>
      </c>
      <c r="O235" s="71"/>
      <c r="P235" s="211">
        <f>O235*H235</f>
        <v>0</v>
      </c>
      <c r="Q235" s="211">
        <v>0</v>
      </c>
      <c r="R235" s="211">
        <f>Q235*H235</f>
        <v>0</v>
      </c>
      <c r="S235" s="211">
        <v>0</v>
      </c>
      <c r="T235" s="21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13" t="s">
        <v>168</v>
      </c>
      <c r="AT235" s="213" t="s">
        <v>164</v>
      </c>
      <c r="AU235" s="213" t="s">
        <v>87</v>
      </c>
      <c r="AY235" s="17" t="s">
        <v>162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17" t="s">
        <v>85</v>
      </c>
      <c r="BK235" s="214">
        <f>ROUND(I235*H235,2)</f>
        <v>0</v>
      </c>
      <c r="BL235" s="17" t="s">
        <v>168</v>
      </c>
      <c r="BM235" s="213" t="s">
        <v>352</v>
      </c>
    </row>
    <row r="236" spans="1:65" s="13" customFormat="1" ht="11.25">
      <c r="B236" s="215"/>
      <c r="C236" s="216"/>
      <c r="D236" s="217" t="s">
        <v>170</v>
      </c>
      <c r="E236" s="218" t="s">
        <v>1</v>
      </c>
      <c r="F236" s="219" t="s">
        <v>353</v>
      </c>
      <c r="G236" s="216"/>
      <c r="H236" s="220">
        <v>2820</v>
      </c>
      <c r="I236" s="221"/>
      <c r="J236" s="216"/>
      <c r="K236" s="216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170</v>
      </c>
      <c r="AU236" s="226" t="s">
        <v>87</v>
      </c>
      <c r="AV236" s="13" t="s">
        <v>87</v>
      </c>
      <c r="AW236" s="13" t="s">
        <v>33</v>
      </c>
      <c r="AX236" s="13" t="s">
        <v>85</v>
      </c>
      <c r="AY236" s="226" t="s">
        <v>162</v>
      </c>
    </row>
    <row r="237" spans="1:65" s="2" customFormat="1" ht="24" customHeight="1">
      <c r="A237" s="34"/>
      <c r="B237" s="35"/>
      <c r="C237" s="201" t="s">
        <v>354</v>
      </c>
      <c r="D237" s="201" t="s">
        <v>164</v>
      </c>
      <c r="E237" s="202" t="s">
        <v>355</v>
      </c>
      <c r="F237" s="203" t="s">
        <v>356</v>
      </c>
      <c r="G237" s="204" t="s">
        <v>167</v>
      </c>
      <c r="H237" s="205">
        <v>15</v>
      </c>
      <c r="I237" s="206"/>
      <c r="J237" s="207">
        <f>ROUND(I237*H237,2)</f>
        <v>0</v>
      </c>
      <c r="K237" s="208"/>
      <c r="L237" s="39"/>
      <c r="M237" s="209" t="s">
        <v>1</v>
      </c>
      <c r="N237" s="210" t="s">
        <v>42</v>
      </c>
      <c r="O237" s="71"/>
      <c r="P237" s="211">
        <f>O237*H237</f>
        <v>0</v>
      </c>
      <c r="Q237" s="211">
        <v>0</v>
      </c>
      <c r="R237" s="211">
        <f>Q237*H237</f>
        <v>0</v>
      </c>
      <c r="S237" s="211">
        <v>0</v>
      </c>
      <c r="T237" s="21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13" t="s">
        <v>168</v>
      </c>
      <c r="AT237" s="213" t="s">
        <v>164</v>
      </c>
      <c r="AU237" s="213" t="s">
        <v>87</v>
      </c>
      <c r="AY237" s="17" t="s">
        <v>162</v>
      </c>
      <c r="BE237" s="214">
        <f>IF(N237="základní",J237,0)</f>
        <v>0</v>
      </c>
      <c r="BF237" s="214">
        <f>IF(N237="snížená",J237,0)</f>
        <v>0</v>
      </c>
      <c r="BG237" s="214">
        <f>IF(N237="zákl. přenesená",J237,0)</f>
        <v>0</v>
      </c>
      <c r="BH237" s="214">
        <f>IF(N237="sníž. přenesená",J237,0)</f>
        <v>0</v>
      </c>
      <c r="BI237" s="214">
        <f>IF(N237="nulová",J237,0)</f>
        <v>0</v>
      </c>
      <c r="BJ237" s="17" t="s">
        <v>85</v>
      </c>
      <c r="BK237" s="214">
        <f>ROUND(I237*H237,2)</f>
        <v>0</v>
      </c>
      <c r="BL237" s="17" t="s">
        <v>168</v>
      </c>
      <c r="BM237" s="213" t="s">
        <v>357</v>
      </c>
    </row>
    <row r="238" spans="1:65" s="2" customFormat="1" ht="24" customHeight="1">
      <c r="A238" s="34"/>
      <c r="B238" s="35"/>
      <c r="C238" s="201" t="s">
        <v>115</v>
      </c>
      <c r="D238" s="201" t="s">
        <v>164</v>
      </c>
      <c r="E238" s="202" t="s">
        <v>358</v>
      </c>
      <c r="F238" s="203" t="s">
        <v>359</v>
      </c>
      <c r="G238" s="204" t="s">
        <v>167</v>
      </c>
      <c r="H238" s="205">
        <v>2850</v>
      </c>
      <c r="I238" s="206"/>
      <c r="J238" s="207">
        <f>ROUND(I238*H238,2)</f>
        <v>0</v>
      </c>
      <c r="K238" s="208"/>
      <c r="L238" s="39"/>
      <c r="M238" s="209" t="s">
        <v>1</v>
      </c>
      <c r="N238" s="210" t="s">
        <v>42</v>
      </c>
      <c r="O238" s="71"/>
      <c r="P238" s="211">
        <f>O238*H238</f>
        <v>0</v>
      </c>
      <c r="Q238" s="211">
        <v>0</v>
      </c>
      <c r="R238" s="211">
        <f>Q238*H238</f>
        <v>0</v>
      </c>
      <c r="S238" s="211">
        <v>0</v>
      </c>
      <c r="T238" s="21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3" t="s">
        <v>168</v>
      </c>
      <c r="AT238" s="213" t="s">
        <v>164</v>
      </c>
      <c r="AU238" s="213" t="s">
        <v>87</v>
      </c>
      <c r="AY238" s="17" t="s">
        <v>162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17" t="s">
        <v>85</v>
      </c>
      <c r="BK238" s="214">
        <f>ROUND(I238*H238,2)</f>
        <v>0</v>
      </c>
      <c r="BL238" s="17" t="s">
        <v>168</v>
      </c>
      <c r="BM238" s="213" t="s">
        <v>360</v>
      </c>
    </row>
    <row r="239" spans="1:65" s="13" customFormat="1" ht="11.25">
      <c r="B239" s="215"/>
      <c r="C239" s="216"/>
      <c r="D239" s="217" t="s">
        <v>170</v>
      </c>
      <c r="E239" s="218" t="s">
        <v>1</v>
      </c>
      <c r="F239" s="219" t="s">
        <v>361</v>
      </c>
      <c r="G239" s="216"/>
      <c r="H239" s="220">
        <v>2850</v>
      </c>
      <c r="I239" s="221"/>
      <c r="J239" s="216"/>
      <c r="K239" s="216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170</v>
      </c>
      <c r="AU239" s="226" t="s">
        <v>87</v>
      </c>
      <c r="AV239" s="13" t="s">
        <v>87</v>
      </c>
      <c r="AW239" s="13" t="s">
        <v>33</v>
      </c>
      <c r="AX239" s="13" t="s">
        <v>85</v>
      </c>
      <c r="AY239" s="226" t="s">
        <v>162</v>
      </c>
    </row>
    <row r="240" spans="1:65" s="2" customFormat="1" ht="24" customHeight="1">
      <c r="A240" s="34"/>
      <c r="B240" s="35"/>
      <c r="C240" s="201" t="s">
        <v>362</v>
      </c>
      <c r="D240" s="201" t="s">
        <v>164</v>
      </c>
      <c r="E240" s="202" t="s">
        <v>363</v>
      </c>
      <c r="F240" s="203" t="s">
        <v>364</v>
      </c>
      <c r="G240" s="204" t="s">
        <v>167</v>
      </c>
      <c r="H240" s="205">
        <v>2850</v>
      </c>
      <c r="I240" s="206"/>
      <c r="J240" s="207">
        <f>ROUND(I240*H240,2)</f>
        <v>0</v>
      </c>
      <c r="K240" s="208"/>
      <c r="L240" s="39"/>
      <c r="M240" s="209" t="s">
        <v>1</v>
      </c>
      <c r="N240" s="210" t="s">
        <v>42</v>
      </c>
      <c r="O240" s="71"/>
      <c r="P240" s="211">
        <f>O240*H240</f>
        <v>0</v>
      </c>
      <c r="Q240" s="211">
        <v>0</v>
      </c>
      <c r="R240" s="211">
        <f>Q240*H240</f>
        <v>0</v>
      </c>
      <c r="S240" s="211">
        <v>0</v>
      </c>
      <c r="T240" s="21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3" t="s">
        <v>168</v>
      </c>
      <c r="AT240" s="213" t="s">
        <v>164</v>
      </c>
      <c r="AU240" s="213" t="s">
        <v>87</v>
      </c>
      <c r="AY240" s="17" t="s">
        <v>162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17" t="s">
        <v>85</v>
      </c>
      <c r="BK240" s="214">
        <f>ROUND(I240*H240,2)</f>
        <v>0</v>
      </c>
      <c r="BL240" s="17" t="s">
        <v>168</v>
      </c>
      <c r="BM240" s="213" t="s">
        <v>365</v>
      </c>
    </row>
    <row r="241" spans="1:65" s="14" customFormat="1" ht="11.25">
      <c r="B241" s="227"/>
      <c r="C241" s="228"/>
      <c r="D241" s="217" t="s">
        <v>170</v>
      </c>
      <c r="E241" s="229" t="s">
        <v>1</v>
      </c>
      <c r="F241" s="230" t="s">
        <v>366</v>
      </c>
      <c r="G241" s="228"/>
      <c r="H241" s="229" t="s">
        <v>1</v>
      </c>
      <c r="I241" s="231"/>
      <c r="J241" s="228"/>
      <c r="K241" s="228"/>
      <c r="L241" s="232"/>
      <c r="M241" s="233"/>
      <c r="N241" s="234"/>
      <c r="O241" s="234"/>
      <c r="P241" s="234"/>
      <c r="Q241" s="234"/>
      <c r="R241" s="234"/>
      <c r="S241" s="234"/>
      <c r="T241" s="235"/>
      <c r="AT241" s="236" t="s">
        <v>170</v>
      </c>
      <c r="AU241" s="236" t="s">
        <v>87</v>
      </c>
      <c r="AV241" s="14" t="s">
        <v>85</v>
      </c>
      <c r="AW241" s="14" t="s">
        <v>33</v>
      </c>
      <c r="AX241" s="14" t="s">
        <v>77</v>
      </c>
      <c r="AY241" s="236" t="s">
        <v>162</v>
      </c>
    </row>
    <row r="242" spans="1:65" s="13" customFormat="1" ht="11.25">
      <c r="B242" s="215"/>
      <c r="C242" s="216"/>
      <c r="D242" s="217" t="s">
        <v>170</v>
      </c>
      <c r="E242" s="218" t="s">
        <v>1</v>
      </c>
      <c r="F242" s="219" t="s">
        <v>353</v>
      </c>
      <c r="G242" s="216"/>
      <c r="H242" s="220">
        <v>2820</v>
      </c>
      <c r="I242" s="221"/>
      <c r="J242" s="216"/>
      <c r="K242" s="216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170</v>
      </c>
      <c r="AU242" s="226" t="s">
        <v>87</v>
      </c>
      <c r="AV242" s="13" t="s">
        <v>87</v>
      </c>
      <c r="AW242" s="13" t="s">
        <v>33</v>
      </c>
      <c r="AX242" s="13" t="s">
        <v>77</v>
      </c>
      <c r="AY242" s="226" t="s">
        <v>162</v>
      </c>
    </row>
    <row r="243" spans="1:65" s="14" customFormat="1" ht="11.25">
      <c r="B243" s="227"/>
      <c r="C243" s="228"/>
      <c r="D243" s="217" t="s">
        <v>170</v>
      </c>
      <c r="E243" s="229" t="s">
        <v>1</v>
      </c>
      <c r="F243" s="230" t="s">
        <v>367</v>
      </c>
      <c r="G243" s="228"/>
      <c r="H243" s="229" t="s">
        <v>1</v>
      </c>
      <c r="I243" s="231"/>
      <c r="J243" s="228"/>
      <c r="K243" s="228"/>
      <c r="L243" s="232"/>
      <c r="M243" s="233"/>
      <c r="N243" s="234"/>
      <c r="O243" s="234"/>
      <c r="P243" s="234"/>
      <c r="Q243" s="234"/>
      <c r="R243" s="234"/>
      <c r="S243" s="234"/>
      <c r="T243" s="235"/>
      <c r="AT243" s="236" t="s">
        <v>170</v>
      </c>
      <c r="AU243" s="236" t="s">
        <v>87</v>
      </c>
      <c r="AV243" s="14" t="s">
        <v>85</v>
      </c>
      <c r="AW243" s="14" t="s">
        <v>33</v>
      </c>
      <c r="AX243" s="14" t="s">
        <v>77</v>
      </c>
      <c r="AY243" s="236" t="s">
        <v>162</v>
      </c>
    </row>
    <row r="244" spans="1:65" s="13" customFormat="1" ht="11.25">
      <c r="B244" s="215"/>
      <c r="C244" s="216"/>
      <c r="D244" s="217" t="s">
        <v>170</v>
      </c>
      <c r="E244" s="218" t="s">
        <v>1</v>
      </c>
      <c r="F244" s="219" t="s">
        <v>215</v>
      </c>
      <c r="G244" s="216"/>
      <c r="H244" s="220">
        <v>30</v>
      </c>
      <c r="I244" s="221"/>
      <c r="J244" s="216"/>
      <c r="K244" s="216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170</v>
      </c>
      <c r="AU244" s="226" t="s">
        <v>87</v>
      </c>
      <c r="AV244" s="13" t="s">
        <v>87</v>
      </c>
      <c r="AW244" s="13" t="s">
        <v>33</v>
      </c>
      <c r="AX244" s="13" t="s">
        <v>77</v>
      </c>
      <c r="AY244" s="226" t="s">
        <v>162</v>
      </c>
    </row>
    <row r="245" spans="1:65" s="15" customFormat="1" ht="11.25">
      <c r="B245" s="237"/>
      <c r="C245" s="238"/>
      <c r="D245" s="217" t="s">
        <v>170</v>
      </c>
      <c r="E245" s="239" t="s">
        <v>1</v>
      </c>
      <c r="F245" s="240" t="s">
        <v>204</v>
      </c>
      <c r="G245" s="238"/>
      <c r="H245" s="241">
        <v>2850</v>
      </c>
      <c r="I245" s="242"/>
      <c r="J245" s="238"/>
      <c r="K245" s="238"/>
      <c r="L245" s="243"/>
      <c r="M245" s="244"/>
      <c r="N245" s="245"/>
      <c r="O245" s="245"/>
      <c r="P245" s="245"/>
      <c r="Q245" s="245"/>
      <c r="R245" s="245"/>
      <c r="S245" s="245"/>
      <c r="T245" s="246"/>
      <c r="AT245" s="247" t="s">
        <v>170</v>
      </c>
      <c r="AU245" s="247" t="s">
        <v>87</v>
      </c>
      <c r="AV245" s="15" t="s">
        <v>168</v>
      </c>
      <c r="AW245" s="15" t="s">
        <v>33</v>
      </c>
      <c r="AX245" s="15" t="s">
        <v>85</v>
      </c>
      <c r="AY245" s="247" t="s">
        <v>162</v>
      </c>
    </row>
    <row r="246" spans="1:65" s="2" customFormat="1" ht="24" customHeight="1">
      <c r="A246" s="34"/>
      <c r="B246" s="35"/>
      <c r="C246" s="201" t="s">
        <v>368</v>
      </c>
      <c r="D246" s="201" t="s">
        <v>164</v>
      </c>
      <c r="E246" s="202" t="s">
        <v>369</v>
      </c>
      <c r="F246" s="203" t="s">
        <v>370</v>
      </c>
      <c r="G246" s="204" t="s">
        <v>167</v>
      </c>
      <c r="H246" s="205">
        <v>655</v>
      </c>
      <c r="I246" s="206"/>
      <c r="J246" s="207">
        <f>ROUND(I246*H246,2)</f>
        <v>0</v>
      </c>
      <c r="K246" s="208"/>
      <c r="L246" s="39"/>
      <c r="M246" s="209" t="s">
        <v>1</v>
      </c>
      <c r="N246" s="210" t="s">
        <v>42</v>
      </c>
      <c r="O246" s="71"/>
      <c r="P246" s="211">
        <f>O246*H246</f>
        <v>0</v>
      </c>
      <c r="Q246" s="211">
        <v>8.4250000000000005E-2</v>
      </c>
      <c r="R246" s="211">
        <f>Q246*H246</f>
        <v>55.183750000000003</v>
      </c>
      <c r="S246" s="211">
        <v>0</v>
      </c>
      <c r="T246" s="21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3" t="s">
        <v>168</v>
      </c>
      <c r="AT246" s="213" t="s">
        <v>164</v>
      </c>
      <c r="AU246" s="213" t="s">
        <v>87</v>
      </c>
      <c r="AY246" s="17" t="s">
        <v>162</v>
      </c>
      <c r="BE246" s="214">
        <f>IF(N246="základní",J246,0)</f>
        <v>0</v>
      </c>
      <c r="BF246" s="214">
        <f>IF(N246="snížená",J246,0)</f>
        <v>0</v>
      </c>
      <c r="BG246" s="214">
        <f>IF(N246="zákl. přenesená",J246,0)</f>
        <v>0</v>
      </c>
      <c r="BH246" s="214">
        <f>IF(N246="sníž. přenesená",J246,0)</f>
        <v>0</v>
      </c>
      <c r="BI246" s="214">
        <f>IF(N246="nulová",J246,0)</f>
        <v>0</v>
      </c>
      <c r="BJ246" s="17" t="s">
        <v>85</v>
      </c>
      <c r="BK246" s="214">
        <f>ROUND(I246*H246,2)</f>
        <v>0</v>
      </c>
      <c r="BL246" s="17" t="s">
        <v>168</v>
      </c>
      <c r="BM246" s="213" t="s">
        <v>371</v>
      </c>
    </row>
    <row r="247" spans="1:65" s="2" customFormat="1" ht="16.5" customHeight="1">
      <c r="A247" s="34"/>
      <c r="B247" s="35"/>
      <c r="C247" s="251" t="s">
        <v>372</v>
      </c>
      <c r="D247" s="251" t="s">
        <v>289</v>
      </c>
      <c r="E247" s="252" t="s">
        <v>373</v>
      </c>
      <c r="F247" s="253" t="s">
        <v>374</v>
      </c>
      <c r="G247" s="254" t="s">
        <v>167</v>
      </c>
      <c r="H247" s="255">
        <v>661.26</v>
      </c>
      <c r="I247" s="256"/>
      <c r="J247" s="257">
        <f>ROUND(I247*H247,2)</f>
        <v>0</v>
      </c>
      <c r="K247" s="258"/>
      <c r="L247" s="259"/>
      <c r="M247" s="260" t="s">
        <v>1</v>
      </c>
      <c r="N247" s="261" t="s">
        <v>42</v>
      </c>
      <c r="O247" s="71"/>
      <c r="P247" s="211">
        <f>O247*H247</f>
        <v>0</v>
      </c>
      <c r="Q247" s="211">
        <v>0.13100000000000001</v>
      </c>
      <c r="R247" s="211">
        <f>Q247*H247</f>
        <v>86.625060000000005</v>
      </c>
      <c r="S247" s="211">
        <v>0</v>
      </c>
      <c r="T247" s="21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3" t="s">
        <v>198</v>
      </c>
      <c r="AT247" s="213" t="s">
        <v>289</v>
      </c>
      <c r="AU247" s="213" t="s">
        <v>87</v>
      </c>
      <c r="AY247" s="17" t="s">
        <v>162</v>
      </c>
      <c r="BE247" s="214">
        <f>IF(N247="základní",J247,0)</f>
        <v>0</v>
      </c>
      <c r="BF247" s="214">
        <f>IF(N247="snížená",J247,0)</f>
        <v>0</v>
      </c>
      <c r="BG247" s="214">
        <f>IF(N247="zákl. přenesená",J247,0)</f>
        <v>0</v>
      </c>
      <c r="BH247" s="214">
        <f>IF(N247="sníž. přenesená",J247,0)</f>
        <v>0</v>
      </c>
      <c r="BI247" s="214">
        <f>IF(N247="nulová",J247,0)</f>
        <v>0</v>
      </c>
      <c r="BJ247" s="17" t="s">
        <v>85</v>
      </c>
      <c r="BK247" s="214">
        <f>ROUND(I247*H247,2)</f>
        <v>0</v>
      </c>
      <c r="BL247" s="17" t="s">
        <v>168</v>
      </c>
      <c r="BM247" s="213" t="s">
        <v>375</v>
      </c>
    </row>
    <row r="248" spans="1:65" s="13" customFormat="1" ht="11.25">
      <c r="B248" s="215"/>
      <c r="C248" s="216"/>
      <c r="D248" s="217" t="s">
        <v>170</v>
      </c>
      <c r="E248" s="218" t="s">
        <v>1</v>
      </c>
      <c r="F248" s="219" t="s">
        <v>376</v>
      </c>
      <c r="G248" s="216"/>
      <c r="H248" s="220">
        <v>642</v>
      </c>
      <c r="I248" s="221"/>
      <c r="J248" s="216"/>
      <c r="K248" s="216"/>
      <c r="L248" s="222"/>
      <c r="M248" s="223"/>
      <c r="N248" s="224"/>
      <c r="O248" s="224"/>
      <c r="P248" s="224"/>
      <c r="Q248" s="224"/>
      <c r="R248" s="224"/>
      <c r="S248" s="224"/>
      <c r="T248" s="225"/>
      <c r="AT248" s="226" t="s">
        <v>170</v>
      </c>
      <c r="AU248" s="226" t="s">
        <v>87</v>
      </c>
      <c r="AV248" s="13" t="s">
        <v>87</v>
      </c>
      <c r="AW248" s="13" t="s">
        <v>33</v>
      </c>
      <c r="AX248" s="13" t="s">
        <v>85</v>
      </c>
      <c r="AY248" s="226" t="s">
        <v>162</v>
      </c>
    </row>
    <row r="249" spans="1:65" s="13" customFormat="1" ht="11.25">
      <c r="B249" s="215"/>
      <c r="C249" s="216"/>
      <c r="D249" s="217" t="s">
        <v>170</v>
      </c>
      <c r="E249" s="216"/>
      <c r="F249" s="219" t="s">
        <v>377</v>
      </c>
      <c r="G249" s="216"/>
      <c r="H249" s="220">
        <v>661.26</v>
      </c>
      <c r="I249" s="221"/>
      <c r="J249" s="216"/>
      <c r="K249" s="216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170</v>
      </c>
      <c r="AU249" s="226" t="s">
        <v>87</v>
      </c>
      <c r="AV249" s="13" t="s">
        <v>87</v>
      </c>
      <c r="AW249" s="13" t="s">
        <v>4</v>
      </c>
      <c r="AX249" s="13" t="s">
        <v>85</v>
      </c>
      <c r="AY249" s="226" t="s">
        <v>162</v>
      </c>
    </row>
    <row r="250" spans="1:65" s="2" customFormat="1" ht="24" customHeight="1">
      <c r="A250" s="34"/>
      <c r="B250" s="35"/>
      <c r="C250" s="251" t="s">
        <v>378</v>
      </c>
      <c r="D250" s="251" t="s">
        <v>289</v>
      </c>
      <c r="E250" s="252" t="s">
        <v>379</v>
      </c>
      <c r="F250" s="253" t="s">
        <v>380</v>
      </c>
      <c r="G250" s="254" t="s">
        <v>167</v>
      </c>
      <c r="H250" s="255">
        <v>13.39</v>
      </c>
      <c r="I250" s="256"/>
      <c r="J250" s="257">
        <f>ROUND(I250*H250,2)</f>
        <v>0</v>
      </c>
      <c r="K250" s="258"/>
      <c r="L250" s="259"/>
      <c r="M250" s="260" t="s">
        <v>1</v>
      </c>
      <c r="N250" s="261" t="s">
        <v>42</v>
      </c>
      <c r="O250" s="71"/>
      <c r="P250" s="211">
        <f>O250*H250</f>
        <v>0</v>
      </c>
      <c r="Q250" s="211">
        <v>0.13100000000000001</v>
      </c>
      <c r="R250" s="211">
        <f>Q250*H250</f>
        <v>1.7540900000000001</v>
      </c>
      <c r="S250" s="211">
        <v>0</v>
      </c>
      <c r="T250" s="21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13" t="s">
        <v>198</v>
      </c>
      <c r="AT250" s="213" t="s">
        <v>289</v>
      </c>
      <c r="AU250" s="213" t="s">
        <v>87</v>
      </c>
      <c r="AY250" s="17" t="s">
        <v>162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17" t="s">
        <v>85</v>
      </c>
      <c r="BK250" s="214">
        <f>ROUND(I250*H250,2)</f>
        <v>0</v>
      </c>
      <c r="BL250" s="17" t="s">
        <v>168</v>
      </c>
      <c r="BM250" s="213" t="s">
        <v>381</v>
      </c>
    </row>
    <row r="251" spans="1:65" s="13" customFormat="1" ht="11.25">
      <c r="B251" s="215"/>
      <c r="C251" s="216"/>
      <c r="D251" s="217" t="s">
        <v>170</v>
      </c>
      <c r="E251" s="218" t="s">
        <v>1</v>
      </c>
      <c r="F251" s="219" t="s">
        <v>225</v>
      </c>
      <c r="G251" s="216"/>
      <c r="H251" s="220">
        <v>13</v>
      </c>
      <c r="I251" s="221"/>
      <c r="J251" s="216"/>
      <c r="K251" s="216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170</v>
      </c>
      <c r="AU251" s="226" t="s">
        <v>87</v>
      </c>
      <c r="AV251" s="13" t="s">
        <v>87</v>
      </c>
      <c r="AW251" s="13" t="s">
        <v>33</v>
      </c>
      <c r="AX251" s="13" t="s">
        <v>85</v>
      </c>
      <c r="AY251" s="226" t="s">
        <v>162</v>
      </c>
    </row>
    <row r="252" spans="1:65" s="13" customFormat="1" ht="11.25">
      <c r="B252" s="215"/>
      <c r="C252" s="216"/>
      <c r="D252" s="217" t="s">
        <v>170</v>
      </c>
      <c r="E252" s="216"/>
      <c r="F252" s="219" t="s">
        <v>382</v>
      </c>
      <c r="G252" s="216"/>
      <c r="H252" s="220">
        <v>13.39</v>
      </c>
      <c r="I252" s="221"/>
      <c r="J252" s="216"/>
      <c r="K252" s="216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170</v>
      </c>
      <c r="AU252" s="226" t="s">
        <v>87</v>
      </c>
      <c r="AV252" s="13" t="s">
        <v>87</v>
      </c>
      <c r="AW252" s="13" t="s">
        <v>4</v>
      </c>
      <c r="AX252" s="13" t="s">
        <v>85</v>
      </c>
      <c r="AY252" s="226" t="s">
        <v>162</v>
      </c>
    </row>
    <row r="253" spans="1:65" s="2" customFormat="1" ht="24" customHeight="1">
      <c r="A253" s="34"/>
      <c r="B253" s="35"/>
      <c r="C253" s="201" t="s">
        <v>383</v>
      </c>
      <c r="D253" s="201" t="s">
        <v>164</v>
      </c>
      <c r="E253" s="202" t="s">
        <v>384</v>
      </c>
      <c r="F253" s="203" t="s">
        <v>385</v>
      </c>
      <c r="G253" s="204" t="s">
        <v>167</v>
      </c>
      <c r="H253" s="205">
        <v>691.4</v>
      </c>
      <c r="I253" s="206"/>
      <c r="J253" s="207">
        <f>ROUND(I253*H253,2)</f>
        <v>0</v>
      </c>
      <c r="K253" s="208"/>
      <c r="L253" s="39"/>
      <c r="M253" s="209" t="s">
        <v>1</v>
      </c>
      <c r="N253" s="210" t="s">
        <v>42</v>
      </c>
      <c r="O253" s="71"/>
      <c r="P253" s="211">
        <f>O253*H253</f>
        <v>0</v>
      </c>
      <c r="Q253" s="211">
        <v>0.10362</v>
      </c>
      <c r="R253" s="211">
        <f>Q253*H253</f>
        <v>71.642868000000007</v>
      </c>
      <c r="S253" s="211">
        <v>0</v>
      </c>
      <c r="T253" s="21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13" t="s">
        <v>168</v>
      </c>
      <c r="AT253" s="213" t="s">
        <v>164</v>
      </c>
      <c r="AU253" s="213" t="s">
        <v>87</v>
      </c>
      <c r="AY253" s="17" t="s">
        <v>162</v>
      </c>
      <c r="BE253" s="214">
        <f>IF(N253="základní",J253,0)</f>
        <v>0</v>
      </c>
      <c r="BF253" s="214">
        <f>IF(N253="snížená",J253,0)</f>
        <v>0</v>
      </c>
      <c r="BG253" s="214">
        <f>IF(N253="zákl. přenesená",J253,0)</f>
        <v>0</v>
      </c>
      <c r="BH253" s="214">
        <f>IF(N253="sníž. přenesená",J253,0)</f>
        <v>0</v>
      </c>
      <c r="BI253" s="214">
        <f>IF(N253="nulová",J253,0)</f>
        <v>0</v>
      </c>
      <c r="BJ253" s="17" t="s">
        <v>85</v>
      </c>
      <c r="BK253" s="214">
        <f>ROUND(I253*H253,2)</f>
        <v>0</v>
      </c>
      <c r="BL253" s="17" t="s">
        <v>168</v>
      </c>
      <c r="BM253" s="213" t="s">
        <v>386</v>
      </c>
    </row>
    <row r="254" spans="1:65" s="2" customFormat="1" ht="16.5" customHeight="1">
      <c r="A254" s="34"/>
      <c r="B254" s="35"/>
      <c r="C254" s="251" t="s">
        <v>387</v>
      </c>
      <c r="D254" s="251" t="s">
        <v>289</v>
      </c>
      <c r="E254" s="252" t="s">
        <v>388</v>
      </c>
      <c r="F254" s="253" t="s">
        <v>389</v>
      </c>
      <c r="G254" s="254" t="s">
        <v>167</v>
      </c>
      <c r="H254" s="255">
        <v>630.36</v>
      </c>
      <c r="I254" s="256"/>
      <c r="J254" s="257">
        <f>ROUND(I254*H254,2)</f>
        <v>0</v>
      </c>
      <c r="K254" s="258"/>
      <c r="L254" s="259"/>
      <c r="M254" s="260" t="s">
        <v>1</v>
      </c>
      <c r="N254" s="261" t="s">
        <v>42</v>
      </c>
      <c r="O254" s="71"/>
      <c r="P254" s="211">
        <f>O254*H254</f>
        <v>0</v>
      </c>
      <c r="Q254" s="211">
        <v>0.17599999999999999</v>
      </c>
      <c r="R254" s="211">
        <f>Q254*H254</f>
        <v>110.94336</v>
      </c>
      <c r="S254" s="211">
        <v>0</v>
      </c>
      <c r="T254" s="21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13" t="s">
        <v>198</v>
      </c>
      <c r="AT254" s="213" t="s">
        <v>289</v>
      </c>
      <c r="AU254" s="213" t="s">
        <v>87</v>
      </c>
      <c r="AY254" s="17" t="s">
        <v>162</v>
      </c>
      <c r="BE254" s="214">
        <f>IF(N254="základní",J254,0)</f>
        <v>0</v>
      </c>
      <c r="BF254" s="214">
        <f>IF(N254="snížená",J254,0)</f>
        <v>0</v>
      </c>
      <c r="BG254" s="214">
        <f>IF(N254="zákl. přenesená",J254,0)</f>
        <v>0</v>
      </c>
      <c r="BH254" s="214">
        <f>IF(N254="sníž. přenesená",J254,0)</f>
        <v>0</v>
      </c>
      <c r="BI254" s="214">
        <f>IF(N254="nulová",J254,0)</f>
        <v>0</v>
      </c>
      <c r="BJ254" s="17" t="s">
        <v>85</v>
      </c>
      <c r="BK254" s="214">
        <f>ROUND(I254*H254,2)</f>
        <v>0</v>
      </c>
      <c r="BL254" s="17" t="s">
        <v>168</v>
      </c>
      <c r="BM254" s="213" t="s">
        <v>390</v>
      </c>
    </row>
    <row r="255" spans="1:65" s="13" customFormat="1" ht="11.25">
      <c r="B255" s="215"/>
      <c r="C255" s="216"/>
      <c r="D255" s="217" t="s">
        <v>170</v>
      </c>
      <c r="E255" s="218" t="s">
        <v>1</v>
      </c>
      <c r="F255" s="219" t="s">
        <v>391</v>
      </c>
      <c r="G255" s="216"/>
      <c r="H255" s="220">
        <v>612</v>
      </c>
      <c r="I255" s="221"/>
      <c r="J255" s="216"/>
      <c r="K255" s="216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170</v>
      </c>
      <c r="AU255" s="226" t="s">
        <v>87</v>
      </c>
      <c r="AV255" s="13" t="s">
        <v>87</v>
      </c>
      <c r="AW255" s="13" t="s">
        <v>33</v>
      </c>
      <c r="AX255" s="13" t="s">
        <v>85</v>
      </c>
      <c r="AY255" s="226" t="s">
        <v>162</v>
      </c>
    </row>
    <row r="256" spans="1:65" s="13" customFormat="1" ht="11.25">
      <c r="B256" s="215"/>
      <c r="C256" s="216"/>
      <c r="D256" s="217" t="s">
        <v>170</v>
      </c>
      <c r="E256" s="216"/>
      <c r="F256" s="219" t="s">
        <v>392</v>
      </c>
      <c r="G256" s="216"/>
      <c r="H256" s="220">
        <v>630.36</v>
      </c>
      <c r="I256" s="221"/>
      <c r="J256" s="216"/>
      <c r="K256" s="216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170</v>
      </c>
      <c r="AU256" s="226" t="s">
        <v>87</v>
      </c>
      <c r="AV256" s="13" t="s">
        <v>87</v>
      </c>
      <c r="AW256" s="13" t="s">
        <v>4</v>
      </c>
      <c r="AX256" s="13" t="s">
        <v>85</v>
      </c>
      <c r="AY256" s="226" t="s">
        <v>162</v>
      </c>
    </row>
    <row r="257" spans="1:65" s="2" customFormat="1" ht="24" customHeight="1">
      <c r="A257" s="34"/>
      <c r="B257" s="35"/>
      <c r="C257" s="251" t="s">
        <v>393</v>
      </c>
      <c r="D257" s="251" t="s">
        <v>289</v>
      </c>
      <c r="E257" s="252" t="s">
        <v>394</v>
      </c>
      <c r="F257" s="253" t="s">
        <v>395</v>
      </c>
      <c r="G257" s="254" t="s">
        <v>167</v>
      </c>
      <c r="H257" s="255">
        <v>72.614999999999995</v>
      </c>
      <c r="I257" s="256"/>
      <c r="J257" s="257">
        <f>ROUND(I257*H257,2)</f>
        <v>0</v>
      </c>
      <c r="K257" s="258"/>
      <c r="L257" s="259"/>
      <c r="M257" s="260" t="s">
        <v>1</v>
      </c>
      <c r="N257" s="261" t="s">
        <v>42</v>
      </c>
      <c r="O257" s="71"/>
      <c r="P257" s="211">
        <f>O257*H257</f>
        <v>0</v>
      </c>
      <c r="Q257" s="211">
        <v>0.13100000000000001</v>
      </c>
      <c r="R257" s="211">
        <f>Q257*H257</f>
        <v>9.5125650000000004</v>
      </c>
      <c r="S257" s="211">
        <v>0</v>
      </c>
      <c r="T257" s="21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3" t="s">
        <v>198</v>
      </c>
      <c r="AT257" s="213" t="s">
        <v>289</v>
      </c>
      <c r="AU257" s="213" t="s">
        <v>87</v>
      </c>
      <c r="AY257" s="17" t="s">
        <v>162</v>
      </c>
      <c r="BE257" s="214">
        <f>IF(N257="základní",J257,0)</f>
        <v>0</v>
      </c>
      <c r="BF257" s="214">
        <f>IF(N257="snížená",J257,0)</f>
        <v>0</v>
      </c>
      <c r="BG257" s="214">
        <f>IF(N257="zákl. přenesená",J257,0)</f>
        <v>0</v>
      </c>
      <c r="BH257" s="214">
        <f>IF(N257="sníž. přenesená",J257,0)</f>
        <v>0</v>
      </c>
      <c r="BI257" s="214">
        <f>IF(N257="nulová",J257,0)</f>
        <v>0</v>
      </c>
      <c r="BJ257" s="17" t="s">
        <v>85</v>
      </c>
      <c r="BK257" s="214">
        <f>ROUND(I257*H257,2)</f>
        <v>0</v>
      </c>
      <c r="BL257" s="17" t="s">
        <v>168</v>
      </c>
      <c r="BM257" s="213" t="s">
        <v>396</v>
      </c>
    </row>
    <row r="258" spans="1:65" s="13" customFormat="1" ht="11.25">
      <c r="B258" s="215"/>
      <c r="C258" s="216"/>
      <c r="D258" s="217" t="s">
        <v>170</v>
      </c>
      <c r="E258" s="218" t="s">
        <v>1</v>
      </c>
      <c r="F258" s="219" t="s">
        <v>397</v>
      </c>
      <c r="G258" s="216"/>
      <c r="H258" s="220">
        <v>70.5</v>
      </c>
      <c r="I258" s="221"/>
      <c r="J258" s="216"/>
      <c r="K258" s="216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170</v>
      </c>
      <c r="AU258" s="226" t="s">
        <v>87</v>
      </c>
      <c r="AV258" s="13" t="s">
        <v>87</v>
      </c>
      <c r="AW258" s="13" t="s">
        <v>33</v>
      </c>
      <c r="AX258" s="13" t="s">
        <v>85</v>
      </c>
      <c r="AY258" s="226" t="s">
        <v>162</v>
      </c>
    </row>
    <row r="259" spans="1:65" s="13" customFormat="1" ht="11.25">
      <c r="B259" s="215"/>
      <c r="C259" s="216"/>
      <c r="D259" s="217" t="s">
        <v>170</v>
      </c>
      <c r="E259" s="216"/>
      <c r="F259" s="219" t="s">
        <v>398</v>
      </c>
      <c r="G259" s="216"/>
      <c r="H259" s="220">
        <v>72.614999999999995</v>
      </c>
      <c r="I259" s="221"/>
      <c r="J259" s="216"/>
      <c r="K259" s="216"/>
      <c r="L259" s="222"/>
      <c r="M259" s="223"/>
      <c r="N259" s="224"/>
      <c r="O259" s="224"/>
      <c r="P259" s="224"/>
      <c r="Q259" s="224"/>
      <c r="R259" s="224"/>
      <c r="S259" s="224"/>
      <c r="T259" s="225"/>
      <c r="AT259" s="226" t="s">
        <v>170</v>
      </c>
      <c r="AU259" s="226" t="s">
        <v>87</v>
      </c>
      <c r="AV259" s="13" t="s">
        <v>87</v>
      </c>
      <c r="AW259" s="13" t="s">
        <v>4</v>
      </c>
      <c r="AX259" s="13" t="s">
        <v>85</v>
      </c>
      <c r="AY259" s="226" t="s">
        <v>162</v>
      </c>
    </row>
    <row r="260" spans="1:65" s="2" customFormat="1" ht="16.5" customHeight="1">
      <c r="A260" s="34"/>
      <c r="B260" s="35"/>
      <c r="C260" s="251" t="s">
        <v>399</v>
      </c>
      <c r="D260" s="251" t="s">
        <v>289</v>
      </c>
      <c r="E260" s="252" t="s">
        <v>400</v>
      </c>
      <c r="F260" s="253" t="s">
        <v>401</v>
      </c>
      <c r="G260" s="254" t="s">
        <v>167</v>
      </c>
      <c r="H260" s="255">
        <v>9.1669999999999998</v>
      </c>
      <c r="I260" s="256"/>
      <c r="J260" s="257">
        <f>ROUND(I260*H260,2)</f>
        <v>0</v>
      </c>
      <c r="K260" s="258"/>
      <c r="L260" s="259"/>
      <c r="M260" s="260" t="s">
        <v>1</v>
      </c>
      <c r="N260" s="261" t="s">
        <v>42</v>
      </c>
      <c r="O260" s="71"/>
      <c r="P260" s="211">
        <f>O260*H260</f>
        <v>0</v>
      </c>
      <c r="Q260" s="211">
        <v>0.17599999999999999</v>
      </c>
      <c r="R260" s="211">
        <f>Q260*H260</f>
        <v>1.6133919999999999</v>
      </c>
      <c r="S260" s="211">
        <v>0</v>
      </c>
      <c r="T260" s="21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3" t="s">
        <v>198</v>
      </c>
      <c r="AT260" s="213" t="s">
        <v>289</v>
      </c>
      <c r="AU260" s="213" t="s">
        <v>87</v>
      </c>
      <c r="AY260" s="17" t="s">
        <v>162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17" t="s">
        <v>85</v>
      </c>
      <c r="BK260" s="214">
        <f>ROUND(I260*H260,2)</f>
        <v>0</v>
      </c>
      <c r="BL260" s="17" t="s">
        <v>168</v>
      </c>
      <c r="BM260" s="213" t="s">
        <v>402</v>
      </c>
    </row>
    <row r="261" spans="1:65" s="14" customFormat="1" ht="11.25">
      <c r="B261" s="227"/>
      <c r="C261" s="228"/>
      <c r="D261" s="217" t="s">
        <v>170</v>
      </c>
      <c r="E261" s="229" t="s">
        <v>1</v>
      </c>
      <c r="F261" s="230" t="s">
        <v>403</v>
      </c>
      <c r="G261" s="228"/>
      <c r="H261" s="229" t="s">
        <v>1</v>
      </c>
      <c r="I261" s="231"/>
      <c r="J261" s="228"/>
      <c r="K261" s="228"/>
      <c r="L261" s="232"/>
      <c r="M261" s="233"/>
      <c r="N261" s="234"/>
      <c r="O261" s="234"/>
      <c r="P261" s="234"/>
      <c r="Q261" s="234"/>
      <c r="R261" s="234"/>
      <c r="S261" s="234"/>
      <c r="T261" s="235"/>
      <c r="AT261" s="236" t="s">
        <v>170</v>
      </c>
      <c r="AU261" s="236" t="s">
        <v>87</v>
      </c>
      <c r="AV261" s="14" t="s">
        <v>85</v>
      </c>
      <c r="AW261" s="14" t="s">
        <v>33</v>
      </c>
      <c r="AX261" s="14" t="s">
        <v>77</v>
      </c>
      <c r="AY261" s="236" t="s">
        <v>162</v>
      </c>
    </row>
    <row r="262" spans="1:65" s="13" customFormat="1" ht="11.25">
      <c r="B262" s="215"/>
      <c r="C262" s="216"/>
      <c r="D262" s="217" t="s">
        <v>170</v>
      </c>
      <c r="E262" s="218" t="s">
        <v>1</v>
      </c>
      <c r="F262" s="219" t="s">
        <v>404</v>
      </c>
      <c r="G262" s="216"/>
      <c r="H262" s="220">
        <v>8.9</v>
      </c>
      <c r="I262" s="221"/>
      <c r="J262" s="216"/>
      <c r="K262" s="216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170</v>
      </c>
      <c r="AU262" s="226" t="s">
        <v>87</v>
      </c>
      <c r="AV262" s="13" t="s">
        <v>87</v>
      </c>
      <c r="AW262" s="13" t="s">
        <v>33</v>
      </c>
      <c r="AX262" s="13" t="s">
        <v>85</v>
      </c>
      <c r="AY262" s="226" t="s">
        <v>162</v>
      </c>
    </row>
    <row r="263" spans="1:65" s="13" customFormat="1" ht="11.25">
      <c r="B263" s="215"/>
      <c r="C263" s="216"/>
      <c r="D263" s="217" t="s">
        <v>170</v>
      </c>
      <c r="E263" s="216"/>
      <c r="F263" s="219" t="s">
        <v>405</v>
      </c>
      <c r="G263" s="216"/>
      <c r="H263" s="220">
        <v>9.1669999999999998</v>
      </c>
      <c r="I263" s="221"/>
      <c r="J263" s="216"/>
      <c r="K263" s="216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170</v>
      </c>
      <c r="AU263" s="226" t="s">
        <v>87</v>
      </c>
      <c r="AV263" s="13" t="s">
        <v>87</v>
      </c>
      <c r="AW263" s="13" t="s">
        <v>4</v>
      </c>
      <c r="AX263" s="13" t="s">
        <v>85</v>
      </c>
      <c r="AY263" s="226" t="s">
        <v>162</v>
      </c>
    </row>
    <row r="264" spans="1:65" s="2" customFormat="1" ht="24" customHeight="1">
      <c r="A264" s="34"/>
      <c r="B264" s="35"/>
      <c r="C264" s="201" t="s">
        <v>406</v>
      </c>
      <c r="D264" s="201" t="s">
        <v>164</v>
      </c>
      <c r="E264" s="202" t="s">
        <v>407</v>
      </c>
      <c r="F264" s="203" t="s">
        <v>408</v>
      </c>
      <c r="G264" s="204" t="s">
        <v>167</v>
      </c>
      <c r="H264" s="205">
        <v>515</v>
      </c>
      <c r="I264" s="206"/>
      <c r="J264" s="207">
        <f>ROUND(I264*H264,2)</f>
        <v>0</v>
      </c>
      <c r="K264" s="208"/>
      <c r="L264" s="39"/>
      <c r="M264" s="209" t="s">
        <v>1</v>
      </c>
      <c r="N264" s="210" t="s">
        <v>42</v>
      </c>
      <c r="O264" s="71"/>
      <c r="P264" s="211">
        <f>O264*H264</f>
        <v>0</v>
      </c>
      <c r="Q264" s="211">
        <v>9.8000000000000004E-2</v>
      </c>
      <c r="R264" s="211">
        <f>Q264*H264</f>
        <v>50.47</v>
      </c>
      <c r="S264" s="211">
        <v>0</v>
      </c>
      <c r="T264" s="21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3" t="s">
        <v>168</v>
      </c>
      <c r="AT264" s="213" t="s">
        <v>164</v>
      </c>
      <c r="AU264" s="213" t="s">
        <v>87</v>
      </c>
      <c r="AY264" s="17" t="s">
        <v>162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17" t="s">
        <v>85</v>
      </c>
      <c r="BK264" s="214">
        <f>ROUND(I264*H264,2)</f>
        <v>0</v>
      </c>
      <c r="BL264" s="17" t="s">
        <v>168</v>
      </c>
      <c r="BM264" s="213" t="s">
        <v>409</v>
      </c>
    </row>
    <row r="265" spans="1:65" s="2" customFormat="1" ht="16.5" customHeight="1">
      <c r="A265" s="34"/>
      <c r="B265" s="35"/>
      <c r="C265" s="251" t="s">
        <v>410</v>
      </c>
      <c r="D265" s="251" t="s">
        <v>289</v>
      </c>
      <c r="E265" s="252" t="s">
        <v>411</v>
      </c>
      <c r="F265" s="253" t="s">
        <v>412</v>
      </c>
      <c r="G265" s="254" t="s">
        <v>167</v>
      </c>
      <c r="H265" s="255">
        <v>530.45000000000005</v>
      </c>
      <c r="I265" s="256"/>
      <c r="J265" s="257">
        <f>ROUND(I265*H265,2)</f>
        <v>0</v>
      </c>
      <c r="K265" s="258"/>
      <c r="L265" s="259"/>
      <c r="M265" s="260" t="s">
        <v>1</v>
      </c>
      <c r="N265" s="261" t="s">
        <v>42</v>
      </c>
      <c r="O265" s="71"/>
      <c r="P265" s="211">
        <f>O265*H265</f>
        <v>0</v>
      </c>
      <c r="Q265" s="211">
        <v>2.7E-2</v>
      </c>
      <c r="R265" s="211">
        <f>Q265*H265</f>
        <v>14.322150000000001</v>
      </c>
      <c r="S265" s="211">
        <v>0</v>
      </c>
      <c r="T265" s="21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3" t="s">
        <v>198</v>
      </c>
      <c r="AT265" s="213" t="s">
        <v>289</v>
      </c>
      <c r="AU265" s="213" t="s">
        <v>87</v>
      </c>
      <c r="AY265" s="17" t="s">
        <v>162</v>
      </c>
      <c r="BE265" s="214">
        <f>IF(N265="základní",J265,0)</f>
        <v>0</v>
      </c>
      <c r="BF265" s="214">
        <f>IF(N265="snížená",J265,0)</f>
        <v>0</v>
      </c>
      <c r="BG265" s="214">
        <f>IF(N265="zákl. přenesená",J265,0)</f>
        <v>0</v>
      </c>
      <c r="BH265" s="214">
        <f>IF(N265="sníž. přenesená",J265,0)</f>
        <v>0</v>
      </c>
      <c r="BI265" s="214">
        <f>IF(N265="nulová",J265,0)</f>
        <v>0</v>
      </c>
      <c r="BJ265" s="17" t="s">
        <v>85</v>
      </c>
      <c r="BK265" s="214">
        <f>ROUND(I265*H265,2)</f>
        <v>0</v>
      </c>
      <c r="BL265" s="17" t="s">
        <v>168</v>
      </c>
      <c r="BM265" s="213" t="s">
        <v>413</v>
      </c>
    </row>
    <row r="266" spans="1:65" s="13" customFormat="1" ht="11.25">
      <c r="B266" s="215"/>
      <c r="C266" s="216"/>
      <c r="D266" s="217" t="s">
        <v>170</v>
      </c>
      <c r="E266" s="218" t="s">
        <v>1</v>
      </c>
      <c r="F266" s="219" t="s">
        <v>414</v>
      </c>
      <c r="G266" s="216"/>
      <c r="H266" s="220">
        <v>515</v>
      </c>
      <c r="I266" s="221"/>
      <c r="J266" s="216"/>
      <c r="K266" s="216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170</v>
      </c>
      <c r="AU266" s="226" t="s">
        <v>87</v>
      </c>
      <c r="AV266" s="13" t="s">
        <v>87</v>
      </c>
      <c r="AW266" s="13" t="s">
        <v>33</v>
      </c>
      <c r="AX266" s="13" t="s">
        <v>85</v>
      </c>
      <c r="AY266" s="226" t="s">
        <v>162</v>
      </c>
    </row>
    <row r="267" spans="1:65" s="13" customFormat="1" ht="11.25">
      <c r="B267" s="215"/>
      <c r="C267" s="216"/>
      <c r="D267" s="217" t="s">
        <v>170</v>
      </c>
      <c r="E267" s="216"/>
      <c r="F267" s="219" t="s">
        <v>415</v>
      </c>
      <c r="G267" s="216"/>
      <c r="H267" s="220">
        <v>530.45000000000005</v>
      </c>
      <c r="I267" s="221"/>
      <c r="J267" s="216"/>
      <c r="K267" s="216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170</v>
      </c>
      <c r="AU267" s="226" t="s">
        <v>87</v>
      </c>
      <c r="AV267" s="13" t="s">
        <v>87</v>
      </c>
      <c r="AW267" s="13" t="s">
        <v>4</v>
      </c>
      <c r="AX267" s="13" t="s">
        <v>85</v>
      </c>
      <c r="AY267" s="226" t="s">
        <v>162</v>
      </c>
    </row>
    <row r="268" spans="1:65" s="12" customFormat="1" ht="22.9" customHeight="1">
      <c r="B268" s="185"/>
      <c r="C268" s="186"/>
      <c r="D268" s="187" t="s">
        <v>76</v>
      </c>
      <c r="E268" s="199" t="s">
        <v>198</v>
      </c>
      <c r="F268" s="199" t="s">
        <v>416</v>
      </c>
      <c r="G268" s="186"/>
      <c r="H268" s="186"/>
      <c r="I268" s="189"/>
      <c r="J268" s="200">
        <f>BK268</f>
        <v>0</v>
      </c>
      <c r="K268" s="186"/>
      <c r="L268" s="191"/>
      <c r="M268" s="192"/>
      <c r="N268" s="193"/>
      <c r="O268" s="193"/>
      <c r="P268" s="194">
        <f>SUM(P269:P301)</f>
        <v>0</v>
      </c>
      <c r="Q268" s="193"/>
      <c r="R268" s="194">
        <f>SUM(R269:R301)</f>
        <v>70.17055000000002</v>
      </c>
      <c r="S268" s="193"/>
      <c r="T268" s="195">
        <f>SUM(T269:T301)</f>
        <v>13.389999999999999</v>
      </c>
      <c r="AR268" s="196" t="s">
        <v>85</v>
      </c>
      <c r="AT268" s="197" t="s">
        <v>76</v>
      </c>
      <c r="AU268" s="197" t="s">
        <v>85</v>
      </c>
      <c r="AY268" s="196" t="s">
        <v>162</v>
      </c>
      <c r="BK268" s="198">
        <f>SUM(BK269:BK301)</f>
        <v>0</v>
      </c>
    </row>
    <row r="269" spans="1:65" s="2" customFormat="1" ht="24" customHeight="1">
      <c r="A269" s="34"/>
      <c r="B269" s="35"/>
      <c r="C269" s="201" t="s">
        <v>417</v>
      </c>
      <c r="D269" s="201" t="s">
        <v>164</v>
      </c>
      <c r="E269" s="202" t="s">
        <v>418</v>
      </c>
      <c r="F269" s="203" t="s">
        <v>419</v>
      </c>
      <c r="G269" s="204" t="s">
        <v>312</v>
      </c>
      <c r="H269" s="205">
        <v>9</v>
      </c>
      <c r="I269" s="206"/>
      <c r="J269" s="207">
        <f>ROUND(I269*H269,2)</f>
        <v>0</v>
      </c>
      <c r="K269" s="208"/>
      <c r="L269" s="39"/>
      <c r="M269" s="209" t="s">
        <v>1</v>
      </c>
      <c r="N269" s="210" t="s">
        <v>42</v>
      </c>
      <c r="O269" s="71"/>
      <c r="P269" s="211">
        <f>O269*H269</f>
        <v>0</v>
      </c>
      <c r="Q269" s="211">
        <v>3.8260000000000002E-2</v>
      </c>
      <c r="R269" s="211">
        <f>Q269*H269</f>
        <v>0.34434000000000003</v>
      </c>
      <c r="S269" s="211">
        <v>0</v>
      </c>
      <c r="T269" s="21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13" t="s">
        <v>168</v>
      </c>
      <c r="AT269" s="213" t="s">
        <v>164</v>
      </c>
      <c r="AU269" s="213" t="s">
        <v>87</v>
      </c>
      <c r="AY269" s="17" t="s">
        <v>162</v>
      </c>
      <c r="BE269" s="214">
        <f>IF(N269="základní",J269,0)</f>
        <v>0</v>
      </c>
      <c r="BF269" s="214">
        <f>IF(N269="snížená",J269,0)</f>
        <v>0</v>
      </c>
      <c r="BG269" s="214">
        <f>IF(N269="zákl. přenesená",J269,0)</f>
        <v>0</v>
      </c>
      <c r="BH269" s="214">
        <f>IF(N269="sníž. přenesená",J269,0)</f>
        <v>0</v>
      </c>
      <c r="BI269" s="214">
        <f>IF(N269="nulová",J269,0)</f>
        <v>0</v>
      </c>
      <c r="BJ269" s="17" t="s">
        <v>85</v>
      </c>
      <c r="BK269" s="214">
        <f>ROUND(I269*H269,2)</f>
        <v>0</v>
      </c>
      <c r="BL269" s="17" t="s">
        <v>168</v>
      </c>
      <c r="BM269" s="213" t="s">
        <v>420</v>
      </c>
    </row>
    <row r="270" spans="1:65" s="14" customFormat="1" ht="11.25">
      <c r="B270" s="227"/>
      <c r="C270" s="228"/>
      <c r="D270" s="217" t="s">
        <v>170</v>
      </c>
      <c r="E270" s="229" t="s">
        <v>1</v>
      </c>
      <c r="F270" s="230" t="s">
        <v>421</v>
      </c>
      <c r="G270" s="228"/>
      <c r="H270" s="229" t="s">
        <v>1</v>
      </c>
      <c r="I270" s="231"/>
      <c r="J270" s="228"/>
      <c r="K270" s="228"/>
      <c r="L270" s="232"/>
      <c r="M270" s="233"/>
      <c r="N270" s="234"/>
      <c r="O270" s="234"/>
      <c r="P270" s="234"/>
      <c r="Q270" s="234"/>
      <c r="R270" s="234"/>
      <c r="S270" s="234"/>
      <c r="T270" s="235"/>
      <c r="AT270" s="236" t="s">
        <v>170</v>
      </c>
      <c r="AU270" s="236" t="s">
        <v>87</v>
      </c>
      <c r="AV270" s="14" t="s">
        <v>85</v>
      </c>
      <c r="AW270" s="14" t="s">
        <v>33</v>
      </c>
      <c r="AX270" s="14" t="s">
        <v>77</v>
      </c>
      <c r="AY270" s="236" t="s">
        <v>162</v>
      </c>
    </row>
    <row r="271" spans="1:65" s="13" customFormat="1" ht="11.25">
      <c r="B271" s="215"/>
      <c r="C271" s="216"/>
      <c r="D271" s="217" t="s">
        <v>170</v>
      </c>
      <c r="E271" s="218" t="s">
        <v>1</v>
      </c>
      <c r="F271" s="219" t="s">
        <v>205</v>
      </c>
      <c r="G271" s="216"/>
      <c r="H271" s="220">
        <v>9</v>
      </c>
      <c r="I271" s="221"/>
      <c r="J271" s="216"/>
      <c r="K271" s="216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170</v>
      </c>
      <c r="AU271" s="226" t="s">
        <v>87</v>
      </c>
      <c r="AV271" s="13" t="s">
        <v>87</v>
      </c>
      <c r="AW271" s="13" t="s">
        <v>33</v>
      </c>
      <c r="AX271" s="13" t="s">
        <v>85</v>
      </c>
      <c r="AY271" s="226" t="s">
        <v>162</v>
      </c>
    </row>
    <row r="272" spans="1:65" s="2" customFormat="1" ht="24" customHeight="1">
      <c r="A272" s="34"/>
      <c r="B272" s="35"/>
      <c r="C272" s="251" t="s">
        <v>422</v>
      </c>
      <c r="D272" s="251" t="s">
        <v>289</v>
      </c>
      <c r="E272" s="252" t="s">
        <v>423</v>
      </c>
      <c r="F272" s="253" t="s">
        <v>424</v>
      </c>
      <c r="G272" s="254" t="s">
        <v>312</v>
      </c>
      <c r="H272" s="255">
        <v>9</v>
      </c>
      <c r="I272" s="256"/>
      <c r="J272" s="257">
        <f>ROUND(I272*H272,2)</f>
        <v>0</v>
      </c>
      <c r="K272" s="258"/>
      <c r="L272" s="259"/>
      <c r="M272" s="260" t="s">
        <v>1</v>
      </c>
      <c r="N272" s="261" t="s">
        <v>42</v>
      </c>
      <c r="O272" s="71"/>
      <c r="P272" s="211">
        <f>O272*H272</f>
        <v>0</v>
      </c>
      <c r="Q272" s="211">
        <v>0.39300000000000002</v>
      </c>
      <c r="R272" s="211">
        <f>Q272*H272</f>
        <v>3.5369999999999999</v>
      </c>
      <c r="S272" s="211">
        <v>0</v>
      </c>
      <c r="T272" s="21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13" t="s">
        <v>198</v>
      </c>
      <c r="AT272" s="213" t="s">
        <v>289</v>
      </c>
      <c r="AU272" s="213" t="s">
        <v>87</v>
      </c>
      <c r="AY272" s="17" t="s">
        <v>162</v>
      </c>
      <c r="BE272" s="214">
        <f>IF(N272="základní",J272,0)</f>
        <v>0</v>
      </c>
      <c r="BF272" s="214">
        <f>IF(N272="snížená",J272,0)</f>
        <v>0</v>
      </c>
      <c r="BG272" s="214">
        <f>IF(N272="zákl. přenesená",J272,0)</f>
        <v>0</v>
      </c>
      <c r="BH272" s="214">
        <f>IF(N272="sníž. přenesená",J272,0)</f>
        <v>0</v>
      </c>
      <c r="BI272" s="214">
        <f>IF(N272="nulová",J272,0)</f>
        <v>0</v>
      </c>
      <c r="BJ272" s="17" t="s">
        <v>85</v>
      </c>
      <c r="BK272" s="214">
        <f>ROUND(I272*H272,2)</f>
        <v>0</v>
      </c>
      <c r="BL272" s="17" t="s">
        <v>168</v>
      </c>
      <c r="BM272" s="213" t="s">
        <v>425</v>
      </c>
    </row>
    <row r="273" spans="1:65" s="2" customFormat="1" ht="24" customHeight="1">
      <c r="A273" s="34"/>
      <c r="B273" s="35"/>
      <c r="C273" s="201" t="s">
        <v>426</v>
      </c>
      <c r="D273" s="201" t="s">
        <v>164</v>
      </c>
      <c r="E273" s="202" t="s">
        <v>427</v>
      </c>
      <c r="F273" s="203" t="s">
        <v>428</v>
      </c>
      <c r="G273" s="204" t="s">
        <v>312</v>
      </c>
      <c r="H273" s="205">
        <v>13</v>
      </c>
      <c r="I273" s="206"/>
      <c r="J273" s="207">
        <f>ROUND(I273*H273,2)</f>
        <v>0</v>
      </c>
      <c r="K273" s="208"/>
      <c r="L273" s="39"/>
      <c r="M273" s="209" t="s">
        <v>1</v>
      </c>
      <c r="N273" s="210" t="s">
        <v>42</v>
      </c>
      <c r="O273" s="71"/>
      <c r="P273" s="211">
        <f>O273*H273</f>
        <v>0</v>
      </c>
      <c r="Q273" s="211">
        <v>1.62103</v>
      </c>
      <c r="R273" s="211">
        <f>Q273*H273</f>
        <v>21.07339</v>
      </c>
      <c r="S273" s="211">
        <v>0</v>
      </c>
      <c r="T273" s="21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3" t="s">
        <v>168</v>
      </c>
      <c r="AT273" s="213" t="s">
        <v>164</v>
      </c>
      <c r="AU273" s="213" t="s">
        <v>87</v>
      </c>
      <c r="AY273" s="17" t="s">
        <v>162</v>
      </c>
      <c r="BE273" s="214">
        <f>IF(N273="základní",J273,0)</f>
        <v>0</v>
      </c>
      <c r="BF273" s="214">
        <f>IF(N273="snížená",J273,0)</f>
        <v>0</v>
      </c>
      <c r="BG273" s="214">
        <f>IF(N273="zákl. přenesená",J273,0)</f>
        <v>0</v>
      </c>
      <c r="BH273" s="214">
        <f>IF(N273="sníž. přenesená",J273,0)</f>
        <v>0</v>
      </c>
      <c r="BI273" s="214">
        <f>IF(N273="nulová",J273,0)</f>
        <v>0</v>
      </c>
      <c r="BJ273" s="17" t="s">
        <v>85</v>
      </c>
      <c r="BK273" s="214">
        <f>ROUND(I273*H273,2)</f>
        <v>0</v>
      </c>
      <c r="BL273" s="17" t="s">
        <v>168</v>
      </c>
      <c r="BM273" s="213" t="s">
        <v>429</v>
      </c>
    </row>
    <row r="274" spans="1:65" s="2" customFormat="1" ht="24" customHeight="1">
      <c r="A274" s="34"/>
      <c r="B274" s="35"/>
      <c r="C274" s="201" t="s">
        <v>430</v>
      </c>
      <c r="D274" s="201" t="s">
        <v>164</v>
      </c>
      <c r="E274" s="202" t="s">
        <v>431</v>
      </c>
      <c r="F274" s="203" t="s">
        <v>432</v>
      </c>
      <c r="G274" s="204" t="s">
        <v>222</v>
      </c>
      <c r="H274" s="205">
        <v>32</v>
      </c>
      <c r="I274" s="206"/>
      <c r="J274" s="207">
        <f>ROUND(I274*H274,2)</f>
        <v>0</v>
      </c>
      <c r="K274" s="208"/>
      <c r="L274" s="39"/>
      <c r="M274" s="209" t="s">
        <v>1</v>
      </c>
      <c r="N274" s="210" t="s">
        <v>42</v>
      </c>
      <c r="O274" s="71"/>
      <c r="P274" s="211">
        <f>O274*H274</f>
        <v>0</v>
      </c>
      <c r="Q274" s="211">
        <v>2.0000000000000002E-5</v>
      </c>
      <c r="R274" s="211">
        <f>Q274*H274</f>
        <v>6.4000000000000005E-4</v>
      </c>
      <c r="S274" s="211">
        <v>0</v>
      </c>
      <c r="T274" s="21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3" t="s">
        <v>168</v>
      </c>
      <c r="AT274" s="213" t="s">
        <v>164</v>
      </c>
      <c r="AU274" s="213" t="s">
        <v>87</v>
      </c>
      <c r="AY274" s="17" t="s">
        <v>162</v>
      </c>
      <c r="BE274" s="214">
        <f>IF(N274="základní",J274,0)</f>
        <v>0</v>
      </c>
      <c r="BF274" s="214">
        <f>IF(N274="snížená",J274,0)</f>
        <v>0</v>
      </c>
      <c r="BG274" s="214">
        <f>IF(N274="zákl. přenesená",J274,0)</f>
        <v>0</v>
      </c>
      <c r="BH274" s="214">
        <f>IF(N274="sníž. přenesená",J274,0)</f>
        <v>0</v>
      </c>
      <c r="BI274" s="214">
        <f>IF(N274="nulová",J274,0)</f>
        <v>0</v>
      </c>
      <c r="BJ274" s="17" t="s">
        <v>85</v>
      </c>
      <c r="BK274" s="214">
        <f>ROUND(I274*H274,2)</f>
        <v>0</v>
      </c>
      <c r="BL274" s="17" t="s">
        <v>168</v>
      </c>
      <c r="BM274" s="213" t="s">
        <v>433</v>
      </c>
    </row>
    <row r="275" spans="1:65" s="2" customFormat="1" ht="19.5">
      <c r="A275" s="34"/>
      <c r="B275" s="35"/>
      <c r="C275" s="36"/>
      <c r="D275" s="217" t="s">
        <v>261</v>
      </c>
      <c r="E275" s="36"/>
      <c r="F275" s="248" t="s">
        <v>434</v>
      </c>
      <c r="G275" s="36"/>
      <c r="H275" s="36"/>
      <c r="I275" s="112"/>
      <c r="J275" s="36"/>
      <c r="K275" s="36"/>
      <c r="L275" s="39"/>
      <c r="M275" s="249"/>
      <c r="N275" s="250"/>
      <c r="O275" s="71"/>
      <c r="P275" s="71"/>
      <c r="Q275" s="71"/>
      <c r="R275" s="71"/>
      <c r="S275" s="71"/>
      <c r="T275" s="72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T275" s="17" t="s">
        <v>261</v>
      </c>
      <c r="AU275" s="17" t="s">
        <v>87</v>
      </c>
    </row>
    <row r="276" spans="1:65" s="2" customFormat="1" ht="16.5" customHeight="1">
      <c r="A276" s="34"/>
      <c r="B276" s="35"/>
      <c r="C276" s="251" t="s">
        <v>435</v>
      </c>
      <c r="D276" s="251" t="s">
        <v>289</v>
      </c>
      <c r="E276" s="252" t="s">
        <v>436</v>
      </c>
      <c r="F276" s="253" t="s">
        <v>437</v>
      </c>
      <c r="G276" s="254" t="s">
        <v>222</v>
      </c>
      <c r="H276" s="255">
        <v>7</v>
      </c>
      <c r="I276" s="256"/>
      <c r="J276" s="257">
        <f>ROUND(I276*H276,2)</f>
        <v>0</v>
      </c>
      <c r="K276" s="258"/>
      <c r="L276" s="259"/>
      <c r="M276" s="260" t="s">
        <v>1</v>
      </c>
      <c r="N276" s="261" t="s">
        <v>42</v>
      </c>
      <c r="O276" s="71"/>
      <c r="P276" s="211">
        <f>O276*H276</f>
        <v>0</v>
      </c>
      <c r="Q276" s="211">
        <v>4.2599999999999999E-3</v>
      </c>
      <c r="R276" s="211">
        <f>Q276*H276</f>
        <v>2.9819999999999999E-2</v>
      </c>
      <c r="S276" s="211">
        <v>0</v>
      </c>
      <c r="T276" s="21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13" t="s">
        <v>198</v>
      </c>
      <c r="AT276" s="213" t="s">
        <v>289</v>
      </c>
      <c r="AU276" s="213" t="s">
        <v>87</v>
      </c>
      <c r="AY276" s="17" t="s">
        <v>162</v>
      </c>
      <c r="BE276" s="214">
        <f>IF(N276="základní",J276,0)</f>
        <v>0</v>
      </c>
      <c r="BF276" s="214">
        <f>IF(N276="snížená",J276,0)</f>
        <v>0</v>
      </c>
      <c r="BG276" s="214">
        <f>IF(N276="zákl. přenesená",J276,0)</f>
        <v>0</v>
      </c>
      <c r="BH276" s="214">
        <f>IF(N276="sníž. přenesená",J276,0)</f>
        <v>0</v>
      </c>
      <c r="BI276" s="214">
        <f>IF(N276="nulová",J276,0)</f>
        <v>0</v>
      </c>
      <c r="BJ276" s="17" t="s">
        <v>85</v>
      </c>
      <c r="BK276" s="214">
        <f>ROUND(I276*H276,2)</f>
        <v>0</v>
      </c>
      <c r="BL276" s="17" t="s">
        <v>168</v>
      </c>
      <c r="BM276" s="213" t="s">
        <v>438</v>
      </c>
    </row>
    <row r="277" spans="1:65" s="2" customFormat="1" ht="24" customHeight="1">
      <c r="A277" s="34"/>
      <c r="B277" s="35"/>
      <c r="C277" s="201" t="s">
        <v>439</v>
      </c>
      <c r="D277" s="201" t="s">
        <v>164</v>
      </c>
      <c r="E277" s="202" t="s">
        <v>440</v>
      </c>
      <c r="F277" s="203" t="s">
        <v>441</v>
      </c>
      <c r="G277" s="204" t="s">
        <v>237</v>
      </c>
      <c r="H277" s="205">
        <v>6.5</v>
      </c>
      <c r="I277" s="206"/>
      <c r="J277" s="207">
        <f>ROUND(I277*H277,2)</f>
        <v>0</v>
      </c>
      <c r="K277" s="208"/>
      <c r="L277" s="39"/>
      <c r="M277" s="209" t="s">
        <v>1</v>
      </c>
      <c r="N277" s="210" t="s">
        <v>42</v>
      </c>
      <c r="O277" s="71"/>
      <c r="P277" s="211">
        <f>O277*H277</f>
        <v>0</v>
      </c>
      <c r="Q277" s="211">
        <v>0</v>
      </c>
      <c r="R277" s="211">
        <f>Q277*H277</f>
        <v>0</v>
      </c>
      <c r="S277" s="211">
        <v>1.76</v>
      </c>
      <c r="T277" s="212">
        <f>S277*H277</f>
        <v>11.44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13" t="s">
        <v>168</v>
      </c>
      <c r="AT277" s="213" t="s">
        <v>164</v>
      </c>
      <c r="AU277" s="213" t="s">
        <v>87</v>
      </c>
      <c r="AY277" s="17" t="s">
        <v>162</v>
      </c>
      <c r="BE277" s="214">
        <f>IF(N277="základní",J277,0)</f>
        <v>0</v>
      </c>
      <c r="BF277" s="214">
        <f>IF(N277="snížená",J277,0)</f>
        <v>0</v>
      </c>
      <c r="BG277" s="214">
        <f>IF(N277="zákl. přenesená",J277,0)</f>
        <v>0</v>
      </c>
      <c r="BH277" s="214">
        <f>IF(N277="sníž. přenesená",J277,0)</f>
        <v>0</v>
      </c>
      <c r="BI277" s="214">
        <f>IF(N277="nulová",J277,0)</f>
        <v>0</v>
      </c>
      <c r="BJ277" s="17" t="s">
        <v>85</v>
      </c>
      <c r="BK277" s="214">
        <f>ROUND(I277*H277,2)</f>
        <v>0</v>
      </c>
      <c r="BL277" s="17" t="s">
        <v>168</v>
      </c>
      <c r="BM277" s="213" t="s">
        <v>442</v>
      </c>
    </row>
    <row r="278" spans="1:65" s="2" customFormat="1" ht="19.5">
      <c r="A278" s="34"/>
      <c r="B278" s="35"/>
      <c r="C278" s="36"/>
      <c r="D278" s="217" t="s">
        <v>261</v>
      </c>
      <c r="E278" s="36"/>
      <c r="F278" s="248" t="s">
        <v>443</v>
      </c>
      <c r="G278" s="36"/>
      <c r="H278" s="36"/>
      <c r="I278" s="112"/>
      <c r="J278" s="36"/>
      <c r="K278" s="36"/>
      <c r="L278" s="39"/>
      <c r="M278" s="249"/>
      <c r="N278" s="250"/>
      <c r="O278" s="71"/>
      <c r="P278" s="71"/>
      <c r="Q278" s="71"/>
      <c r="R278" s="71"/>
      <c r="S278" s="71"/>
      <c r="T278" s="72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T278" s="17" t="s">
        <v>261</v>
      </c>
      <c r="AU278" s="17" t="s">
        <v>87</v>
      </c>
    </row>
    <row r="279" spans="1:65" s="14" customFormat="1" ht="11.25">
      <c r="B279" s="227"/>
      <c r="C279" s="228"/>
      <c r="D279" s="217" t="s">
        <v>170</v>
      </c>
      <c r="E279" s="229" t="s">
        <v>1</v>
      </c>
      <c r="F279" s="230" t="s">
        <v>444</v>
      </c>
      <c r="G279" s="228"/>
      <c r="H279" s="229" t="s">
        <v>1</v>
      </c>
      <c r="I279" s="231"/>
      <c r="J279" s="228"/>
      <c r="K279" s="228"/>
      <c r="L279" s="232"/>
      <c r="M279" s="233"/>
      <c r="N279" s="234"/>
      <c r="O279" s="234"/>
      <c r="P279" s="234"/>
      <c r="Q279" s="234"/>
      <c r="R279" s="234"/>
      <c r="S279" s="234"/>
      <c r="T279" s="235"/>
      <c r="AT279" s="236" t="s">
        <v>170</v>
      </c>
      <c r="AU279" s="236" t="s">
        <v>87</v>
      </c>
      <c r="AV279" s="14" t="s">
        <v>85</v>
      </c>
      <c r="AW279" s="14" t="s">
        <v>33</v>
      </c>
      <c r="AX279" s="14" t="s">
        <v>77</v>
      </c>
      <c r="AY279" s="236" t="s">
        <v>162</v>
      </c>
    </row>
    <row r="280" spans="1:65" s="13" customFormat="1" ht="11.25">
      <c r="B280" s="215"/>
      <c r="C280" s="216"/>
      <c r="D280" s="217" t="s">
        <v>170</v>
      </c>
      <c r="E280" s="218" t="s">
        <v>1</v>
      </c>
      <c r="F280" s="219" t="s">
        <v>445</v>
      </c>
      <c r="G280" s="216"/>
      <c r="H280" s="220">
        <v>6.5</v>
      </c>
      <c r="I280" s="221"/>
      <c r="J280" s="216"/>
      <c r="K280" s="216"/>
      <c r="L280" s="222"/>
      <c r="M280" s="223"/>
      <c r="N280" s="224"/>
      <c r="O280" s="224"/>
      <c r="P280" s="224"/>
      <c r="Q280" s="224"/>
      <c r="R280" s="224"/>
      <c r="S280" s="224"/>
      <c r="T280" s="225"/>
      <c r="AT280" s="226" t="s">
        <v>170</v>
      </c>
      <c r="AU280" s="226" t="s">
        <v>87</v>
      </c>
      <c r="AV280" s="13" t="s">
        <v>87</v>
      </c>
      <c r="AW280" s="13" t="s">
        <v>33</v>
      </c>
      <c r="AX280" s="13" t="s">
        <v>85</v>
      </c>
      <c r="AY280" s="226" t="s">
        <v>162</v>
      </c>
    </row>
    <row r="281" spans="1:65" s="2" customFormat="1" ht="24" customHeight="1">
      <c r="A281" s="34"/>
      <c r="B281" s="35"/>
      <c r="C281" s="201" t="s">
        <v>446</v>
      </c>
      <c r="D281" s="201" t="s">
        <v>164</v>
      </c>
      <c r="E281" s="202" t="s">
        <v>447</v>
      </c>
      <c r="F281" s="203" t="s">
        <v>448</v>
      </c>
      <c r="G281" s="204" t="s">
        <v>312</v>
      </c>
      <c r="H281" s="205">
        <v>13</v>
      </c>
      <c r="I281" s="206"/>
      <c r="J281" s="207">
        <f t="shared" ref="J281:J287" si="0">ROUND(I281*H281,2)</f>
        <v>0</v>
      </c>
      <c r="K281" s="208"/>
      <c r="L281" s="39"/>
      <c r="M281" s="209" t="s">
        <v>1</v>
      </c>
      <c r="N281" s="210" t="s">
        <v>42</v>
      </c>
      <c r="O281" s="71"/>
      <c r="P281" s="211">
        <f t="shared" ref="P281:P287" si="1">O281*H281</f>
        <v>0</v>
      </c>
      <c r="Q281" s="211">
        <v>0.34089999999999998</v>
      </c>
      <c r="R281" s="211">
        <f t="shared" ref="R281:R287" si="2">Q281*H281</f>
        <v>4.4316999999999993</v>
      </c>
      <c r="S281" s="211">
        <v>0</v>
      </c>
      <c r="T281" s="212">
        <f t="shared" ref="T281:T287" si="3"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3" t="s">
        <v>168</v>
      </c>
      <c r="AT281" s="213" t="s">
        <v>164</v>
      </c>
      <c r="AU281" s="213" t="s">
        <v>87</v>
      </c>
      <c r="AY281" s="17" t="s">
        <v>162</v>
      </c>
      <c r="BE281" s="214">
        <f t="shared" ref="BE281:BE287" si="4">IF(N281="základní",J281,0)</f>
        <v>0</v>
      </c>
      <c r="BF281" s="214">
        <f t="shared" ref="BF281:BF287" si="5">IF(N281="snížená",J281,0)</f>
        <v>0</v>
      </c>
      <c r="BG281" s="214">
        <f t="shared" ref="BG281:BG287" si="6">IF(N281="zákl. přenesená",J281,0)</f>
        <v>0</v>
      </c>
      <c r="BH281" s="214">
        <f t="shared" ref="BH281:BH287" si="7">IF(N281="sníž. přenesená",J281,0)</f>
        <v>0</v>
      </c>
      <c r="BI281" s="214">
        <f t="shared" ref="BI281:BI287" si="8">IF(N281="nulová",J281,0)</f>
        <v>0</v>
      </c>
      <c r="BJ281" s="17" t="s">
        <v>85</v>
      </c>
      <c r="BK281" s="214">
        <f t="shared" ref="BK281:BK287" si="9">ROUND(I281*H281,2)</f>
        <v>0</v>
      </c>
      <c r="BL281" s="17" t="s">
        <v>168</v>
      </c>
      <c r="BM281" s="213" t="s">
        <v>449</v>
      </c>
    </row>
    <row r="282" spans="1:65" s="2" customFormat="1" ht="16.5" customHeight="1">
      <c r="A282" s="34"/>
      <c r="B282" s="35"/>
      <c r="C282" s="251" t="s">
        <v>450</v>
      </c>
      <c r="D282" s="251" t="s">
        <v>289</v>
      </c>
      <c r="E282" s="252" t="s">
        <v>451</v>
      </c>
      <c r="F282" s="253" t="s">
        <v>452</v>
      </c>
      <c r="G282" s="254" t="s">
        <v>312</v>
      </c>
      <c r="H282" s="255">
        <v>13</v>
      </c>
      <c r="I282" s="256"/>
      <c r="J282" s="257">
        <f t="shared" si="0"/>
        <v>0</v>
      </c>
      <c r="K282" s="258"/>
      <c r="L282" s="259"/>
      <c r="M282" s="260" t="s">
        <v>1</v>
      </c>
      <c r="N282" s="261" t="s">
        <v>42</v>
      </c>
      <c r="O282" s="71"/>
      <c r="P282" s="211">
        <f t="shared" si="1"/>
        <v>0</v>
      </c>
      <c r="Q282" s="211">
        <v>5.8000000000000003E-2</v>
      </c>
      <c r="R282" s="211">
        <f t="shared" si="2"/>
        <v>0.754</v>
      </c>
      <c r="S282" s="211">
        <v>0</v>
      </c>
      <c r="T282" s="212">
        <f t="shared" si="3"/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3" t="s">
        <v>198</v>
      </c>
      <c r="AT282" s="213" t="s">
        <v>289</v>
      </c>
      <c r="AU282" s="213" t="s">
        <v>87</v>
      </c>
      <c r="AY282" s="17" t="s">
        <v>162</v>
      </c>
      <c r="BE282" s="214">
        <f t="shared" si="4"/>
        <v>0</v>
      </c>
      <c r="BF282" s="214">
        <f t="shared" si="5"/>
        <v>0</v>
      </c>
      <c r="BG282" s="214">
        <f t="shared" si="6"/>
        <v>0</v>
      </c>
      <c r="BH282" s="214">
        <f t="shared" si="7"/>
        <v>0</v>
      </c>
      <c r="BI282" s="214">
        <f t="shared" si="8"/>
        <v>0</v>
      </c>
      <c r="BJ282" s="17" t="s">
        <v>85</v>
      </c>
      <c r="BK282" s="214">
        <f t="shared" si="9"/>
        <v>0</v>
      </c>
      <c r="BL282" s="17" t="s">
        <v>168</v>
      </c>
      <c r="BM282" s="213" t="s">
        <v>453</v>
      </c>
    </row>
    <row r="283" spans="1:65" s="2" customFormat="1" ht="16.5" customHeight="1">
      <c r="A283" s="34"/>
      <c r="B283" s="35"/>
      <c r="C283" s="251" t="s">
        <v>454</v>
      </c>
      <c r="D283" s="251" t="s">
        <v>289</v>
      </c>
      <c r="E283" s="252" t="s">
        <v>455</v>
      </c>
      <c r="F283" s="253" t="s">
        <v>456</v>
      </c>
      <c r="G283" s="254" t="s">
        <v>312</v>
      </c>
      <c r="H283" s="255">
        <v>13</v>
      </c>
      <c r="I283" s="256"/>
      <c r="J283" s="257">
        <f t="shared" si="0"/>
        <v>0</v>
      </c>
      <c r="K283" s="258"/>
      <c r="L283" s="259"/>
      <c r="M283" s="260" t="s">
        <v>1</v>
      </c>
      <c r="N283" s="261" t="s">
        <v>42</v>
      </c>
      <c r="O283" s="71"/>
      <c r="P283" s="211">
        <f t="shared" si="1"/>
        <v>0</v>
      </c>
      <c r="Q283" s="211">
        <v>0.06</v>
      </c>
      <c r="R283" s="211">
        <f t="shared" si="2"/>
        <v>0.78</v>
      </c>
      <c r="S283" s="211">
        <v>0</v>
      </c>
      <c r="T283" s="212">
        <f t="shared" si="3"/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3" t="s">
        <v>198</v>
      </c>
      <c r="AT283" s="213" t="s">
        <v>289</v>
      </c>
      <c r="AU283" s="213" t="s">
        <v>87</v>
      </c>
      <c r="AY283" s="17" t="s">
        <v>162</v>
      </c>
      <c r="BE283" s="214">
        <f t="shared" si="4"/>
        <v>0</v>
      </c>
      <c r="BF283" s="214">
        <f t="shared" si="5"/>
        <v>0</v>
      </c>
      <c r="BG283" s="214">
        <f t="shared" si="6"/>
        <v>0</v>
      </c>
      <c r="BH283" s="214">
        <f t="shared" si="7"/>
        <v>0</v>
      </c>
      <c r="BI283" s="214">
        <f t="shared" si="8"/>
        <v>0</v>
      </c>
      <c r="BJ283" s="17" t="s">
        <v>85</v>
      </c>
      <c r="BK283" s="214">
        <f t="shared" si="9"/>
        <v>0</v>
      </c>
      <c r="BL283" s="17" t="s">
        <v>168</v>
      </c>
      <c r="BM283" s="213" t="s">
        <v>457</v>
      </c>
    </row>
    <row r="284" spans="1:65" s="2" customFormat="1" ht="24" customHeight="1">
      <c r="A284" s="34"/>
      <c r="B284" s="35"/>
      <c r="C284" s="251" t="s">
        <v>458</v>
      </c>
      <c r="D284" s="251" t="s">
        <v>289</v>
      </c>
      <c r="E284" s="252" t="s">
        <v>459</v>
      </c>
      <c r="F284" s="253" t="s">
        <v>460</v>
      </c>
      <c r="G284" s="254" t="s">
        <v>312</v>
      </c>
      <c r="H284" s="255">
        <v>13</v>
      </c>
      <c r="I284" s="256"/>
      <c r="J284" s="257">
        <f t="shared" si="0"/>
        <v>0</v>
      </c>
      <c r="K284" s="258"/>
      <c r="L284" s="259"/>
      <c r="M284" s="260" t="s">
        <v>1</v>
      </c>
      <c r="N284" s="261" t="s">
        <v>42</v>
      </c>
      <c r="O284" s="71"/>
      <c r="P284" s="211">
        <f t="shared" si="1"/>
        <v>0</v>
      </c>
      <c r="Q284" s="211">
        <v>9.7000000000000003E-2</v>
      </c>
      <c r="R284" s="211">
        <f t="shared" si="2"/>
        <v>1.2610000000000001</v>
      </c>
      <c r="S284" s="211">
        <v>0</v>
      </c>
      <c r="T284" s="212">
        <f t="shared" si="3"/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3" t="s">
        <v>198</v>
      </c>
      <c r="AT284" s="213" t="s">
        <v>289</v>
      </c>
      <c r="AU284" s="213" t="s">
        <v>87</v>
      </c>
      <c r="AY284" s="17" t="s">
        <v>162</v>
      </c>
      <c r="BE284" s="214">
        <f t="shared" si="4"/>
        <v>0</v>
      </c>
      <c r="BF284" s="214">
        <f t="shared" si="5"/>
        <v>0</v>
      </c>
      <c r="BG284" s="214">
        <f t="shared" si="6"/>
        <v>0</v>
      </c>
      <c r="BH284" s="214">
        <f t="shared" si="7"/>
        <v>0</v>
      </c>
      <c r="BI284" s="214">
        <f t="shared" si="8"/>
        <v>0</v>
      </c>
      <c r="BJ284" s="17" t="s">
        <v>85</v>
      </c>
      <c r="BK284" s="214">
        <f t="shared" si="9"/>
        <v>0</v>
      </c>
      <c r="BL284" s="17" t="s">
        <v>168</v>
      </c>
      <c r="BM284" s="213" t="s">
        <v>461</v>
      </c>
    </row>
    <row r="285" spans="1:65" s="2" customFormat="1" ht="24" customHeight="1">
      <c r="A285" s="34"/>
      <c r="B285" s="35"/>
      <c r="C285" s="251" t="s">
        <v>462</v>
      </c>
      <c r="D285" s="251" t="s">
        <v>289</v>
      </c>
      <c r="E285" s="252" t="s">
        <v>463</v>
      </c>
      <c r="F285" s="253" t="s">
        <v>464</v>
      </c>
      <c r="G285" s="254" t="s">
        <v>312</v>
      </c>
      <c r="H285" s="255">
        <v>13</v>
      </c>
      <c r="I285" s="256"/>
      <c r="J285" s="257">
        <f t="shared" si="0"/>
        <v>0</v>
      </c>
      <c r="K285" s="258"/>
      <c r="L285" s="259"/>
      <c r="M285" s="260" t="s">
        <v>1</v>
      </c>
      <c r="N285" s="261" t="s">
        <v>42</v>
      </c>
      <c r="O285" s="71"/>
      <c r="P285" s="211">
        <f t="shared" si="1"/>
        <v>0</v>
      </c>
      <c r="Q285" s="211">
        <v>2.7E-2</v>
      </c>
      <c r="R285" s="211">
        <f t="shared" si="2"/>
        <v>0.35099999999999998</v>
      </c>
      <c r="S285" s="211">
        <v>0</v>
      </c>
      <c r="T285" s="212">
        <f t="shared" si="3"/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13" t="s">
        <v>198</v>
      </c>
      <c r="AT285" s="213" t="s">
        <v>289</v>
      </c>
      <c r="AU285" s="213" t="s">
        <v>87</v>
      </c>
      <c r="AY285" s="17" t="s">
        <v>162</v>
      </c>
      <c r="BE285" s="214">
        <f t="shared" si="4"/>
        <v>0</v>
      </c>
      <c r="BF285" s="214">
        <f t="shared" si="5"/>
        <v>0</v>
      </c>
      <c r="BG285" s="214">
        <f t="shared" si="6"/>
        <v>0</v>
      </c>
      <c r="BH285" s="214">
        <f t="shared" si="7"/>
        <v>0</v>
      </c>
      <c r="BI285" s="214">
        <f t="shared" si="8"/>
        <v>0</v>
      </c>
      <c r="BJ285" s="17" t="s">
        <v>85</v>
      </c>
      <c r="BK285" s="214">
        <f t="shared" si="9"/>
        <v>0</v>
      </c>
      <c r="BL285" s="17" t="s">
        <v>168</v>
      </c>
      <c r="BM285" s="213" t="s">
        <v>465</v>
      </c>
    </row>
    <row r="286" spans="1:65" s="2" customFormat="1" ht="16.5" customHeight="1">
      <c r="A286" s="34"/>
      <c r="B286" s="35"/>
      <c r="C286" s="251" t="s">
        <v>466</v>
      </c>
      <c r="D286" s="251" t="s">
        <v>289</v>
      </c>
      <c r="E286" s="252" t="s">
        <v>467</v>
      </c>
      <c r="F286" s="253" t="s">
        <v>468</v>
      </c>
      <c r="G286" s="254" t="s">
        <v>312</v>
      </c>
      <c r="H286" s="255">
        <v>13</v>
      </c>
      <c r="I286" s="256"/>
      <c r="J286" s="257">
        <f t="shared" si="0"/>
        <v>0</v>
      </c>
      <c r="K286" s="258"/>
      <c r="L286" s="259"/>
      <c r="M286" s="260" t="s">
        <v>1</v>
      </c>
      <c r="N286" s="261" t="s">
        <v>42</v>
      </c>
      <c r="O286" s="71"/>
      <c r="P286" s="211">
        <f t="shared" si="1"/>
        <v>0</v>
      </c>
      <c r="Q286" s="211">
        <v>0.111</v>
      </c>
      <c r="R286" s="211">
        <f t="shared" si="2"/>
        <v>1.4430000000000001</v>
      </c>
      <c r="S286" s="211">
        <v>0</v>
      </c>
      <c r="T286" s="212">
        <f t="shared" si="3"/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3" t="s">
        <v>198</v>
      </c>
      <c r="AT286" s="213" t="s">
        <v>289</v>
      </c>
      <c r="AU286" s="213" t="s">
        <v>87</v>
      </c>
      <c r="AY286" s="17" t="s">
        <v>162</v>
      </c>
      <c r="BE286" s="214">
        <f t="shared" si="4"/>
        <v>0</v>
      </c>
      <c r="BF286" s="214">
        <f t="shared" si="5"/>
        <v>0</v>
      </c>
      <c r="BG286" s="214">
        <f t="shared" si="6"/>
        <v>0</v>
      </c>
      <c r="BH286" s="214">
        <f t="shared" si="7"/>
        <v>0</v>
      </c>
      <c r="BI286" s="214">
        <f t="shared" si="8"/>
        <v>0</v>
      </c>
      <c r="BJ286" s="17" t="s">
        <v>85</v>
      </c>
      <c r="BK286" s="214">
        <f t="shared" si="9"/>
        <v>0</v>
      </c>
      <c r="BL286" s="17" t="s">
        <v>168</v>
      </c>
      <c r="BM286" s="213" t="s">
        <v>469</v>
      </c>
    </row>
    <row r="287" spans="1:65" s="2" customFormat="1" ht="24" customHeight="1">
      <c r="A287" s="34"/>
      <c r="B287" s="35"/>
      <c r="C287" s="251" t="s">
        <v>470</v>
      </c>
      <c r="D287" s="251" t="s">
        <v>289</v>
      </c>
      <c r="E287" s="252" t="s">
        <v>471</v>
      </c>
      <c r="F287" s="253" t="s">
        <v>472</v>
      </c>
      <c r="G287" s="254" t="s">
        <v>312</v>
      </c>
      <c r="H287" s="255">
        <v>13</v>
      </c>
      <c r="I287" s="256"/>
      <c r="J287" s="257">
        <f t="shared" si="0"/>
        <v>0</v>
      </c>
      <c r="K287" s="258"/>
      <c r="L287" s="259"/>
      <c r="M287" s="260" t="s">
        <v>1</v>
      </c>
      <c r="N287" s="261" t="s">
        <v>42</v>
      </c>
      <c r="O287" s="71"/>
      <c r="P287" s="211">
        <f t="shared" si="1"/>
        <v>0</v>
      </c>
      <c r="Q287" s="211">
        <v>0.08</v>
      </c>
      <c r="R287" s="211">
        <f t="shared" si="2"/>
        <v>1.04</v>
      </c>
      <c r="S287" s="211">
        <v>0</v>
      </c>
      <c r="T287" s="212">
        <f t="shared" si="3"/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13" t="s">
        <v>198</v>
      </c>
      <c r="AT287" s="213" t="s">
        <v>289</v>
      </c>
      <c r="AU287" s="213" t="s">
        <v>87</v>
      </c>
      <c r="AY287" s="17" t="s">
        <v>162</v>
      </c>
      <c r="BE287" s="214">
        <f t="shared" si="4"/>
        <v>0</v>
      </c>
      <c r="BF287" s="214">
        <f t="shared" si="5"/>
        <v>0</v>
      </c>
      <c r="BG287" s="214">
        <f t="shared" si="6"/>
        <v>0</v>
      </c>
      <c r="BH287" s="214">
        <f t="shared" si="7"/>
        <v>0</v>
      </c>
      <c r="BI287" s="214">
        <f t="shared" si="8"/>
        <v>0</v>
      </c>
      <c r="BJ287" s="17" t="s">
        <v>85</v>
      </c>
      <c r="BK287" s="214">
        <f t="shared" si="9"/>
        <v>0</v>
      </c>
      <c r="BL287" s="17" t="s">
        <v>168</v>
      </c>
      <c r="BM287" s="213" t="s">
        <v>473</v>
      </c>
    </row>
    <row r="288" spans="1:65" s="2" customFormat="1" ht="19.5">
      <c r="A288" s="34"/>
      <c r="B288" s="35"/>
      <c r="C288" s="36"/>
      <c r="D288" s="217" t="s">
        <v>261</v>
      </c>
      <c r="E288" s="36"/>
      <c r="F288" s="248" t="s">
        <v>474</v>
      </c>
      <c r="G288" s="36"/>
      <c r="H288" s="36"/>
      <c r="I288" s="112"/>
      <c r="J288" s="36"/>
      <c r="K288" s="36"/>
      <c r="L288" s="39"/>
      <c r="M288" s="249"/>
      <c r="N288" s="250"/>
      <c r="O288" s="71"/>
      <c r="P288" s="71"/>
      <c r="Q288" s="71"/>
      <c r="R288" s="71"/>
      <c r="S288" s="71"/>
      <c r="T288" s="72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T288" s="17" t="s">
        <v>261</v>
      </c>
      <c r="AU288" s="17" t="s">
        <v>87</v>
      </c>
    </row>
    <row r="289" spans="1:65" s="2" customFormat="1" ht="24" customHeight="1">
      <c r="A289" s="34"/>
      <c r="B289" s="35"/>
      <c r="C289" s="251" t="s">
        <v>475</v>
      </c>
      <c r="D289" s="251" t="s">
        <v>289</v>
      </c>
      <c r="E289" s="252" t="s">
        <v>476</v>
      </c>
      <c r="F289" s="253" t="s">
        <v>477</v>
      </c>
      <c r="G289" s="254" t="s">
        <v>312</v>
      </c>
      <c r="H289" s="255">
        <v>13</v>
      </c>
      <c r="I289" s="256"/>
      <c r="J289" s="257">
        <f>ROUND(I289*H289,2)</f>
        <v>0</v>
      </c>
      <c r="K289" s="258"/>
      <c r="L289" s="259"/>
      <c r="M289" s="260" t="s">
        <v>1</v>
      </c>
      <c r="N289" s="261" t="s">
        <v>42</v>
      </c>
      <c r="O289" s="71"/>
      <c r="P289" s="211">
        <f>O289*H289</f>
        <v>0</v>
      </c>
      <c r="Q289" s="211">
        <v>3.0000000000000001E-3</v>
      </c>
      <c r="R289" s="211">
        <f>Q289*H289</f>
        <v>3.9E-2</v>
      </c>
      <c r="S289" s="211">
        <v>0</v>
      </c>
      <c r="T289" s="21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13" t="s">
        <v>198</v>
      </c>
      <c r="AT289" s="213" t="s">
        <v>289</v>
      </c>
      <c r="AU289" s="213" t="s">
        <v>87</v>
      </c>
      <c r="AY289" s="17" t="s">
        <v>162</v>
      </c>
      <c r="BE289" s="214">
        <f>IF(N289="základní",J289,0)</f>
        <v>0</v>
      </c>
      <c r="BF289" s="214">
        <f>IF(N289="snížená",J289,0)</f>
        <v>0</v>
      </c>
      <c r="BG289" s="214">
        <f>IF(N289="zákl. přenesená",J289,0)</f>
        <v>0</v>
      </c>
      <c r="BH289" s="214">
        <f>IF(N289="sníž. přenesená",J289,0)</f>
        <v>0</v>
      </c>
      <c r="BI289" s="214">
        <f>IF(N289="nulová",J289,0)</f>
        <v>0</v>
      </c>
      <c r="BJ289" s="17" t="s">
        <v>85</v>
      </c>
      <c r="BK289" s="214">
        <f>ROUND(I289*H289,2)</f>
        <v>0</v>
      </c>
      <c r="BL289" s="17" t="s">
        <v>168</v>
      </c>
      <c r="BM289" s="213" t="s">
        <v>478</v>
      </c>
    </row>
    <row r="290" spans="1:65" s="2" customFormat="1" ht="24" customHeight="1">
      <c r="A290" s="34"/>
      <c r="B290" s="35"/>
      <c r="C290" s="201" t="s">
        <v>479</v>
      </c>
      <c r="D290" s="201" t="s">
        <v>164</v>
      </c>
      <c r="E290" s="202" t="s">
        <v>480</v>
      </c>
      <c r="F290" s="203" t="s">
        <v>481</v>
      </c>
      <c r="G290" s="204" t="s">
        <v>312</v>
      </c>
      <c r="H290" s="205">
        <v>9</v>
      </c>
      <c r="I290" s="206"/>
      <c r="J290" s="207">
        <f>ROUND(I290*H290,2)</f>
        <v>0</v>
      </c>
      <c r="K290" s="208"/>
      <c r="L290" s="39"/>
      <c r="M290" s="209" t="s">
        <v>1</v>
      </c>
      <c r="N290" s="210" t="s">
        <v>42</v>
      </c>
      <c r="O290" s="71"/>
      <c r="P290" s="211">
        <f>O290*H290</f>
        <v>0</v>
      </c>
      <c r="Q290" s="211">
        <v>0.21734000000000001</v>
      </c>
      <c r="R290" s="211">
        <f>Q290*H290</f>
        <v>1.9560600000000001</v>
      </c>
      <c r="S290" s="211">
        <v>0</v>
      </c>
      <c r="T290" s="21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3" t="s">
        <v>168</v>
      </c>
      <c r="AT290" s="213" t="s">
        <v>164</v>
      </c>
      <c r="AU290" s="213" t="s">
        <v>87</v>
      </c>
      <c r="AY290" s="17" t="s">
        <v>162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17" t="s">
        <v>85</v>
      </c>
      <c r="BK290" s="214">
        <f>ROUND(I290*H290,2)</f>
        <v>0</v>
      </c>
      <c r="BL290" s="17" t="s">
        <v>168</v>
      </c>
      <c r="BM290" s="213" t="s">
        <v>482</v>
      </c>
    </row>
    <row r="291" spans="1:65" s="14" customFormat="1" ht="11.25">
      <c r="B291" s="227"/>
      <c r="C291" s="228"/>
      <c r="D291" s="217" t="s">
        <v>170</v>
      </c>
      <c r="E291" s="229" t="s">
        <v>1</v>
      </c>
      <c r="F291" s="230" t="s">
        <v>483</v>
      </c>
      <c r="G291" s="228"/>
      <c r="H291" s="229" t="s">
        <v>1</v>
      </c>
      <c r="I291" s="231"/>
      <c r="J291" s="228"/>
      <c r="K291" s="228"/>
      <c r="L291" s="232"/>
      <c r="M291" s="233"/>
      <c r="N291" s="234"/>
      <c r="O291" s="234"/>
      <c r="P291" s="234"/>
      <c r="Q291" s="234"/>
      <c r="R291" s="234"/>
      <c r="S291" s="234"/>
      <c r="T291" s="235"/>
      <c r="AT291" s="236" t="s">
        <v>170</v>
      </c>
      <c r="AU291" s="236" t="s">
        <v>87</v>
      </c>
      <c r="AV291" s="14" t="s">
        <v>85</v>
      </c>
      <c r="AW291" s="14" t="s">
        <v>33</v>
      </c>
      <c r="AX291" s="14" t="s">
        <v>77</v>
      </c>
      <c r="AY291" s="236" t="s">
        <v>162</v>
      </c>
    </row>
    <row r="292" spans="1:65" s="13" customFormat="1" ht="11.25">
      <c r="B292" s="215"/>
      <c r="C292" s="216"/>
      <c r="D292" s="217" t="s">
        <v>170</v>
      </c>
      <c r="E292" s="218" t="s">
        <v>1</v>
      </c>
      <c r="F292" s="219" t="s">
        <v>205</v>
      </c>
      <c r="G292" s="216"/>
      <c r="H292" s="220">
        <v>9</v>
      </c>
      <c r="I292" s="221"/>
      <c r="J292" s="216"/>
      <c r="K292" s="216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170</v>
      </c>
      <c r="AU292" s="226" t="s">
        <v>87</v>
      </c>
      <c r="AV292" s="13" t="s">
        <v>87</v>
      </c>
      <c r="AW292" s="13" t="s">
        <v>33</v>
      </c>
      <c r="AX292" s="13" t="s">
        <v>85</v>
      </c>
      <c r="AY292" s="226" t="s">
        <v>162</v>
      </c>
    </row>
    <row r="293" spans="1:65" s="2" customFormat="1" ht="24" customHeight="1">
      <c r="A293" s="34"/>
      <c r="B293" s="35"/>
      <c r="C293" s="251" t="s">
        <v>484</v>
      </c>
      <c r="D293" s="251" t="s">
        <v>289</v>
      </c>
      <c r="E293" s="252" t="s">
        <v>485</v>
      </c>
      <c r="F293" s="253" t="s">
        <v>486</v>
      </c>
      <c r="G293" s="254" t="s">
        <v>312</v>
      </c>
      <c r="H293" s="255">
        <v>9</v>
      </c>
      <c r="I293" s="256"/>
      <c r="J293" s="257">
        <f t="shared" ref="J293:J298" si="10">ROUND(I293*H293,2)</f>
        <v>0</v>
      </c>
      <c r="K293" s="258"/>
      <c r="L293" s="259"/>
      <c r="M293" s="260" t="s">
        <v>1</v>
      </c>
      <c r="N293" s="261" t="s">
        <v>42</v>
      </c>
      <c r="O293" s="71"/>
      <c r="P293" s="211">
        <f t="shared" ref="P293:P298" si="11">O293*H293</f>
        <v>0</v>
      </c>
      <c r="Q293" s="211">
        <v>0.19600000000000001</v>
      </c>
      <c r="R293" s="211">
        <f t="shared" ref="R293:R298" si="12">Q293*H293</f>
        <v>1.764</v>
      </c>
      <c r="S293" s="211">
        <v>0</v>
      </c>
      <c r="T293" s="212">
        <f t="shared" ref="T293:T298" si="13"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13" t="s">
        <v>198</v>
      </c>
      <c r="AT293" s="213" t="s">
        <v>289</v>
      </c>
      <c r="AU293" s="213" t="s">
        <v>87</v>
      </c>
      <c r="AY293" s="17" t="s">
        <v>162</v>
      </c>
      <c r="BE293" s="214">
        <f t="shared" ref="BE293:BE298" si="14">IF(N293="základní",J293,0)</f>
        <v>0</v>
      </c>
      <c r="BF293" s="214">
        <f t="shared" ref="BF293:BF298" si="15">IF(N293="snížená",J293,0)</f>
        <v>0</v>
      </c>
      <c r="BG293" s="214">
        <f t="shared" ref="BG293:BG298" si="16">IF(N293="zákl. přenesená",J293,0)</f>
        <v>0</v>
      </c>
      <c r="BH293" s="214">
        <f t="shared" ref="BH293:BH298" si="17">IF(N293="sníž. přenesená",J293,0)</f>
        <v>0</v>
      </c>
      <c r="BI293" s="214">
        <f t="shared" ref="BI293:BI298" si="18">IF(N293="nulová",J293,0)</f>
        <v>0</v>
      </c>
      <c r="BJ293" s="17" t="s">
        <v>85</v>
      </c>
      <c r="BK293" s="214">
        <f t="shared" ref="BK293:BK298" si="19">ROUND(I293*H293,2)</f>
        <v>0</v>
      </c>
      <c r="BL293" s="17" t="s">
        <v>168</v>
      </c>
      <c r="BM293" s="213" t="s">
        <v>487</v>
      </c>
    </row>
    <row r="294" spans="1:65" s="2" customFormat="1" ht="24" customHeight="1">
      <c r="A294" s="34"/>
      <c r="B294" s="35"/>
      <c r="C294" s="201" t="s">
        <v>301</v>
      </c>
      <c r="D294" s="201" t="s">
        <v>164</v>
      </c>
      <c r="E294" s="202" t="s">
        <v>488</v>
      </c>
      <c r="F294" s="203" t="s">
        <v>489</v>
      </c>
      <c r="G294" s="204" t="s">
        <v>312</v>
      </c>
      <c r="H294" s="205">
        <v>13</v>
      </c>
      <c r="I294" s="206"/>
      <c r="J294" s="207">
        <f t="shared" si="10"/>
        <v>0</v>
      </c>
      <c r="K294" s="208"/>
      <c r="L294" s="39"/>
      <c r="M294" s="209" t="s">
        <v>1</v>
      </c>
      <c r="N294" s="210" t="s">
        <v>42</v>
      </c>
      <c r="O294" s="71"/>
      <c r="P294" s="211">
        <f t="shared" si="11"/>
        <v>0</v>
      </c>
      <c r="Q294" s="211">
        <v>0</v>
      </c>
      <c r="R294" s="211">
        <f t="shared" si="12"/>
        <v>0</v>
      </c>
      <c r="S294" s="211">
        <v>0.15</v>
      </c>
      <c r="T294" s="212">
        <f t="shared" si="13"/>
        <v>1.95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13" t="s">
        <v>168</v>
      </c>
      <c r="AT294" s="213" t="s">
        <v>164</v>
      </c>
      <c r="AU294" s="213" t="s">
        <v>87</v>
      </c>
      <c r="AY294" s="17" t="s">
        <v>162</v>
      </c>
      <c r="BE294" s="214">
        <f t="shared" si="14"/>
        <v>0</v>
      </c>
      <c r="BF294" s="214">
        <f t="shared" si="15"/>
        <v>0</v>
      </c>
      <c r="BG294" s="214">
        <f t="shared" si="16"/>
        <v>0</v>
      </c>
      <c r="BH294" s="214">
        <f t="shared" si="17"/>
        <v>0</v>
      </c>
      <c r="BI294" s="214">
        <f t="shared" si="18"/>
        <v>0</v>
      </c>
      <c r="BJ294" s="17" t="s">
        <v>85</v>
      </c>
      <c r="BK294" s="214">
        <f t="shared" si="19"/>
        <v>0</v>
      </c>
      <c r="BL294" s="17" t="s">
        <v>168</v>
      </c>
      <c r="BM294" s="213" t="s">
        <v>490</v>
      </c>
    </row>
    <row r="295" spans="1:65" s="2" customFormat="1" ht="16.5" customHeight="1">
      <c r="A295" s="34"/>
      <c r="B295" s="35"/>
      <c r="C295" s="201" t="s">
        <v>491</v>
      </c>
      <c r="D295" s="201" t="s">
        <v>164</v>
      </c>
      <c r="E295" s="202" t="s">
        <v>492</v>
      </c>
      <c r="F295" s="203" t="s">
        <v>493</v>
      </c>
      <c r="G295" s="204" t="s">
        <v>312</v>
      </c>
      <c r="H295" s="205">
        <v>13</v>
      </c>
      <c r="I295" s="206"/>
      <c r="J295" s="207">
        <f t="shared" si="10"/>
        <v>0</v>
      </c>
      <c r="K295" s="208"/>
      <c r="L295" s="39"/>
      <c r="M295" s="209" t="s">
        <v>1</v>
      </c>
      <c r="N295" s="210" t="s">
        <v>42</v>
      </c>
      <c r="O295" s="71"/>
      <c r="P295" s="211">
        <f t="shared" si="11"/>
        <v>0</v>
      </c>
      <c r="Q295" s="211">
        <v>0.42368</v>
      </c>
      <c r="R295" s="211">
        <f t="shared" si="12"/>
        <v>5.5078399999999998</v>
      </c>
      <c r="S295" s="211">
        <v>0</v>
      </c>
      <c r="T295" s="212">
        <f t="shared" si="13"/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13" t="s">
        <v>168</v>
      </c>
      <c r="AT295" s="213" t="s">
        <v>164</v>
      </c>
      <c r="AU295" s="213" t="s">
        <v>87</v>
      </c>
      <c r="AY295" s="17" t="s">
        <v>162</v>
      </c>
      <c r="BE295" s="214">
        <f t="shared" si="14"/>
        <v>0</v>
      </c>
      <c r="BF295" s="214">
        <f t="shared" si="15"/>
        <v>0</v>
      </c>
      <c r="BG295" s="214">
        <f t="shared" si="16"/>
        <v>0</v>
      </c>
      <c r="BH295" s="214">
        <f t="shared" si="17"/>
        <v>0</v>
      </c>
      <c r="BI295" s="214">
        <f t="shared" si="18"/>
        <v>0</v>
      </c>
      <c r="BJ295" s="17" t="s">
        <v>85</v>
      </c>
      <c r="BK295" s="214">
        <f t="shared" si="19"/>
        <v>0</v>
      </c>
      <c r="BL295" s="17" t="s">
        <v>168</v>
      </c>
      <c r="BM295" s="213" t="s">
        <v>494</v>
      </c>
    </row>
    <row r="296" spans="1:65" s="2" customFormat="1" ht="24" customHeight="1">
      <c r="A296" s="34"/>
      <c r="B296" s="35"/>
      <c r="C296" s="201" t="s">
        <v>495</v>
      </c>
      <c r="D296" s="201" t="s">
        <v>164</v>
      </c>
      <c r="E296" s="202" t="s">
        <v>496</v>
      </c>
      <c r="F296" s="203" t="s">
        <v>497</v>
      </c>
      <c r="G296" s="204" t="s">
        <v>312</v>
      </c>
      <c r="H296" s="205">
        <v>30</v>
      </c>
      <c r="I296" s="206"/>
      <c r="J296" s="207">
        <f t="shared" si="10"/>
        <v>0</v>
      </c>
      <c r="K296" s="208"/>
      <c r="L296" s="39"/>
      <c r="M296" s="209" t="s">
        <v>1</v>
      </c>
      <c r="N296" s="210" t="s">
        <v>42</v>
      </c>
      <c r="O296" s="71"/>
      <c r="P296" s="211">
        <f t="shared" si="11"/>
        <v>0</v>
      </c>
      <c r="Q296" s="211">
        <v>0.32272000000000001</v>
      </c>
      <c r="R296" s="211">
        <f t="shared" si="12"/>
        <v>9.6815999999999995</v>
      </c>
      <c r="S296" s="211">
        <v>0</v>
      </c>
      <c r="T296" s="212">
        <f t="shared" si="13"/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3" t="s">
        <v>168</v>
      </c>
      <c r="AT296" s="213" t="s">
        <v>164</v>
      </c>
      <c r="AU296" s="213" t="s">
        <v>87</v>
      </c>
      <c r="AY296" s="17" t="s">
        <v>162</v>
      </c>
      <c r="BE296" s="214">
        <f t="shared" si="14"/>
        <v>0</v>
      </c>
      <c r="BF296" s="214">
        <f t="shared" si="15"/>
        <v>0</v>
      </c>
      <c r="BG296" s="214">
        <f t="shared" si="16"/>
        <v>0</v>
      </c>
      <c r="BH296" s="214">
        <f t="shared" si="17"/>
        <v>0</v>
      </c>
      <c r="BI296" s="214">
        <f t="shared" si="18"/>
        <v>0</v>
      </c>
      <c r="BJ296" s="17" t="s">
        <v>85</v>
      </c>
      <c r="BK296" s="214">
        <f t="shared" si="19"/>
        <v>0</v>
      </c>
      <c r="BL296" s="17" t="s">
        <v>168</v>
      </c>
      <c r="BM296" s="213" t="s">
        <v>498</v>
      </c>
    </row>
    <row r="297" spans="1:65" s="2" customFormat="1" ht="24" customHeight="1">
      <c r="A297" s="34"/>
      <c r="B297" s="35"/>
      <c r="C297" s="201" t="s">
        <v>499</v>
      </c>
      <c r="D297" s="201" t="s">
        <v>164</v>
      </c>
      <c r="E297" s="202" t="s">
        <v>500</v>
      </c>
      <c r="F297" s="203" t="s">
        <v>501</v>
      </c>
      <c r="G297" s="204" t="s">
        <v>312</v>
      </c>
      <c r="H297" s="205">
        <v>52</v>
      </c>
      <c r="I297" s="206"/>
      <c r="J297" s="207">
        <f t="shared" si="10"/>
        <v>0</v>
      </c>
      <c r="K297" s="208"/>
      <c r="L297" s="39"/>
      <c r="M297" s="209" t="s">
        <v>1</v>
      </c>
      <c r="N297" s="210" t="s">
        <v>42</v>
      </c>
      <c r="O297" s="71"/>
      <c r="P297" s="211">
        <f t="shared" si="11"/>
        <v>0</v>
      </c>
      <c r="Q297" s="211">
        <v>0.31108000000000002</v>
      </c>
      <c r="R297" s="211">
        <f t="shared" si="12"/>
        <v>16.176160000000003</v>
      </c>
      <c r="S297" s="211">
        <v>0</v>
      </c>
      <c r="T297" s="212">
        <f t="shared" si="13"/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13" t="s">
        <v>168</v>
      </c>
      <c r="AT297" s="213" t="s">
        <v>164</v>
      </c>
      <c r="AU297" s="213" t="s">
        <v>87</v>
      </c>
      <c r="AY297" s="17" t="s">
        <v>162</v>
      </c>
      <c r="BE297" s="214">
        <f t="shared" si="14"/>
        <v>0</v>
      </c>
      <c r="BF297" s="214">
        <f t="shared" si="15"/>
        <v>0</v>
      </c>
      <c r="BG297" s="214">
        <f t="shared" si="16"/>
        <v>0</v>
      </c>
      <c r="BH297" s="214">
        <f t="shared" si="17"/>
        <v>0</v>
      </c>
      <c r="BI297" s="214">
        <f t="shared" si="18"/>
        <v>0</v>
      </c>
      <c r="BJ297" s="17" t="s">
        <v>85</v>
      </c>
      <c r="BK297" s="214">
        <f t="shared" si="19"/>
        <v>0</v>
      </c>
      <c r="BL297" s="17" t="s">
        <v>168</v>
      </c>
      <c r="BM297" s="213" t="s">
        <v>502</v>
      </c>
    </row>
    <row r="298" spans="1:65" s="2" customFormat="1" ht="24" customHeight="1">
      <c r="A298" s="34"/>
      <c r="B298" s="35"/>
      <c r="C298" s="201" t="s">
        <v>503</v>
      </c>
      <c r="D298" s="201" t="s">
        <v>164</v>
      </c>
      <c r="E298" s="202" t="s">
        <v>504</v>
      </c>
      <c r="F298" s="203" t="s">
        <v>505</v>
      </c>
      <c r="G298" s="204" t="s">
        <v>222</v>
      </c>
      <c r="H298" s="205">
        <v>26</v>
      </c>
      <c r="I298" s="206"/>
      <c r="J298" s="207">
        <f t="shared" si="10"/>
        <v>0</v>
      </c>
      <c r="K298" s="208"/>
      <c r="L298" s="39"/>
      <c r="M298" s="209" t="s">
        <v>1</v>
      </c>
      <c r="N298" s="210" t="s">
        <v>42</v>
      </c>
      <c r="O298" s="71"/>
      <c r="P298" s="211">
        <f t="shared" si="11"/>
        <v>0</v>
      </c>
      <c r="Q298" s="211">
        <v>0</v>
      </c>
      <c r="R298" s="211">
        <f t="shared" si="12"/>
        <v>0</v>
      </c>
      <c r="S298" s="211">
        <v>0</v>
      </c>
      <c r="T298" s="212">
        <f t="shared" si="13"/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13" t="s">
        <v>168</v>
      </c>
      <c r="AT298" s="213" t="s">
        <v>164</v>
      </c>
      <c r="AU298" s="213" t="s">
        <v>87</v>
      </c>
      <c r="AY298" s="17" t="s">
        <v>162</v>
      </c>
      <c r="BE298" s="214">
        <f t="shared" si="14"/>
        <v>0</v>
      </c>
      <c r="BF298" s="214">
        <f t="shared" si="15"/>
        <v>0</v>
      </c>
      <c r="BG298" s="214">
        <f t="shared" si="16"/>
        <v>0</v>
      </c>
      <c r="BH298" s="214">
        <f t="shared" si="17"/>
        <v>0</v>
      </c>
      <c r="BI298" s="214">
        <f t="shared" si="18"/>
        <v>0</v>
      </c>
      <c r="BJ298" s="17" t="s">
        <v>85</v>
      </c>
      <c r="BK298" s="214">
        <f t="shared" si="19"/>
        <v>0</v>
      </c>
      <c r="BL298" s="17" t="s">
        <v>168</v>
      </c>
      <c r="BM298" s="213" t="s">
        <v>506</v>
      </c>
    </row>
    <row r="299" spans="1:65" s="2" customFormat="1" ht="19.5">
      <c r="A299" s="34"/>
      <c r="B299" s="35"/>
      <c r="C299" s="36"/>
      <c r="D299" s="217" t="s">
        <v>261</v>
      </c>
      <c r="E299" s="36"/>
      <c r="F299" s="248" t="s">
        <v>507</v>
      </c>
      <c r="G299" s="36"/>
      <c r="H299" s="36"/>
      <c r="I299" s="112"/>
      <c r="J299" s="36"/>
      <c r="K299" s="36"/>
      <c r="L299" s="39"/>
      <c r="M299" s="249"/>
      <c r="N299" s="250"/>
      <c r="O299" s="71"/>
      <c r="P299" s="71"/>
      <c r="Q299" s="71"/>
      <c r="R299" s="71"/>
      <c r="S299" s="71"/>
      <c r="T299" s="72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T299" s="17" t="s">
        <v>261</v>
      </c>
      <c r="AU299" s="17" t="s">
        <v>87</v>
      </c>
    </row>
    <row r="300" spans="1:65" s="14" customFormat="1" ht="11.25">
      <c r="B300" s="227"/>
      <c r="C300" s="228"/>
      <c r="D300" s="217" t="s">
        <v>170</v>
      </c>
      <c r="E300" s="229" t="s">
        <v>1</v>
      </c>
      <c r="F300" s="230" t="s">
        <v>508</v>
      </c>
      <c r="G300" s="228"/>
      <c r="H300" s="229" t="s">
        <v>1</v>
      </c>
      <c r="I300" s="231"/>
      <c r="J300" s="228"/>
      <c r="K300" s="228"/>
      <c r="L300" s="232"/>
      <c r="M300" s="233"/>
      <c r="N300" s="234"/>
      <c r="O300" s="234"/>
      <c r="P300" s="234"/>
      <c r="Q300" s="234"/>
      <c r="R300" s="234"/>
      <c r="S300" s="234"/>
      <c r="T300" s="235"/>
      <c r="AT300" s="236" t="s">
        <v>170</v>
      </c>
      <c r="AU300" s="236" t="s">
        <v>87</v>
      </c>
      <c r="AV300" s="14" t="s">
        <v>85</v>
      </c>
      <c r="AW300" s="14" t="s">
        <v>33</v>
      </c>
      <c r="AX300" s="14" t="s">
        <v>77</v>
      </c>
      <c r="AY300" s="236" t="s">
        <v>162</v>
      </c>
    </row>
    <row r="301" spans="1:65" s="13" customFormat="1" ht="11.25">
      <c r="B301" s="215"/>
      <c r="C301" s="216"/>
      <c r="D301" s="217" t="s">
        <v>170</v>
      </c>
      <c r="E301" s="218" t="s">
        <v>1</v>
      </c>
      <c r="F301" s="219" t="s">
        <v>509</v>
      </c>
      <c r="G301" s="216"/>
      <c r="H301" s="220">
        <v>26</v>
      </c>
      <c r="I301" s="221"/>
      <c r="J301" s="216"/>
      <c r="K301" s="216"/>
      <c r="L301" s="222"/>
      <c r="M301" s="223"/>
      <c r="N301" s="224"/>
      <c r="O301" s="224"/>
      <c r="P301" s="224"/>
      <c r="Q301" s="224"/>
      <c r="R301" s="224"/>
      <c r="S301" s="224"/>
      <c r="T301" s="225"/>
      <c r="AT301" s="226" t="s">
        <v>170</v>
      </c>
      <c r="AU301" s="226" t="s">
        <v>87</v>
      </c>
      <c r="AV301" s="13" t="s">
        <v>87</v>
      </c>
      <c r="AW301" s="13" t="s">
        <v>33</v>
      </c>
      <c r="AX301" s="13" t="s">
        <v>85</v>
      </c>
      <c r="AY301" s="226" t="s">
        <v>162</v>
      </c>
    </row>
    <row r="302" spans="1:65" s="12" customFormat="1" ht="22.9" customHeight="1">
      <c r="B302" s="185"/>
      <c r="C302" s="186"/>
      <c r="D302" s="187" t="s">
        <v>76</v>
      </c>
      <c r="E302" s="199" t="s">
        <v>205</v>
      </c>
      <c r="F302" s="199" t="s">
        <v>510</v>
      </c>
      <c r="G302" s="186"/>
      <c r="H302" s="186"/>
      <c r="I302" s="189"/>
      <c r="J302" s="200">
        <f>BK302</f>
        <v>0</v>
      </c>
      <c r="K302" s="186"/>
      <c r="L302" s="191"/>
      <c r="M302" s="192"/>
      <c r="N302" s="193"/>
      <c r="O302" s="193"/>
      <c r="P302" s="194">
        <f>SUM(P303:P330)</f>
        <v>0</v>
      </c>
      <c r="Q302" s="193"/>
      <c r="R302" s="194">
        <f>SUM(R303:R330)</f>
        <v>392.55331180000013</v>
      </c>
      <c r="S302" s="193"/>
      <c r="T302" s="195">
        <f>SUM(T303:T330)</f>
        <v>0</v>
      </c>
      <c r="AR302" s="196" t="s">
        <v>85</v>
      </c>
      <c r="AT302" s="197" t="s">
        <v>76</v>
      </c>
      <c r="AU302" s="197" t="s">
        <v>85</v>
      </c>
      <c r="AY302" s="196" t="s">
        <v>162</v>
      </c>
      <c r="BK302" s="198">
        <f>SUM(BK303:BK330)</f>
        <v>0</v>
      </c>
    </row>
    <row r="303" spans="1:65" s="2" customFormat="1" ht="24" customHeight="1">
      <c r="A303" s="34"/>
      <c r="B303" s="35"/>
      <c r="C303" s="201" t="s">
        <v>511</v>
      </c>
      <c r="D303" s="201" t="s">
        <v>164</v>
      </c>
      <c r="E303" s="202" t="s">
        <v>512</v>
      </c>
      <c r="F303" s="203" t="s">
        <v>513</v>
      </c>
      <c r="G303" s="204" t="s">
        <v>312</v>
      </c>
      <c r="H303" s="205">
        <v>2</v>
      </c>
      <c r="I303" s="206"/>
      <c r="J303" s="207">
        <f>ROUND(I303*H303,2)</f>
        <v>0</v>
      </c>
      <c r="K303" s="208"/>
      <c r="L303" s="39"/>
      <c r="M303" s="209" t="s">
        <v>1</v>
      </c>
      <c r="N303" s="210" t="s">
        <v>42</v>
      </c>
      <c r="O303" s="71"/>
      <c r="P303" s="211">
        <f>O303*H303</f>
        <v>0</v>
      </c>
      <c r="Q303" s="211">
        <v>0</v>
      </c>
      <c r="R303" s="211">
        <f>Q303*H303</f>
        <v>0</v>
      </c>
      <c r="S303" s="211">
        <v>0</v>
      </c>
      <c r="T303" s="21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13" t="s">
        <v>168</v>
      </c>
      <c r="AT303" s="213" t="s">
        <v>164</v>
      </c>
      <c r="AU303" s="213" t="s">
        <v>87</v>
      </c>
      <c r="AY303" s="17" t="s">
        <v>162</v>
      </c>
      <c r="BE303" s="214">
        <f>IF(N303="základní",J303,0)</f>
        <v>0</v>
      </c>
      <c r="BF303" s="214">
        <f>IF(N303="snížená",J303,0)</f>
        <v>0</v>
      </c>
      <c r="BG303" s="214">
        <f>IF(N303="zákl. přenesená",J303,0)</f>
        <v>0</v>
      </c>
      <c r="BH303" s="214">
        <f>IF(N303="sníž. přenesená",J303,0)</f>
        <v>0</v>
      </c>
      <c r="BI303" s="214">
        <f>IF(N303="nulová",J303,0)</f>
        <v>0</v>
      </c>
      <c r="BJ303" s="17" t="s">
        <v>85</v>
      </c>
      <c r="BK303" s="214">
        <f>ROUND(I303*H303,2)</f>
        <v>0</v>
      </c>
      <c r="BL303" s="17" t="s">
        <v>168</v>
      </c>
      <c r="BM303" s="213" t="s">
        <v>514</v>
      </c>
    </row>
    <row r="304" spans="1:65" s="2" customFormat="1" ht="19.5">
      <c r="A304" s="34"/>
      <c r="B304" s="35"/>
      <c r="C304" s="36"/>
      <c r="D304" s="217" t="s">
        <v>261</v>
      </c>
      <c r="E304" s="36"/>
      <c r="F304" s="248" t="s">
        <v>515</v>
      </c>
      <c r="G304" s="36"/>
      <c r="H304" s="36"/>
      <c r="I304" s="112"/>
      <c r="J304" s="36"/>
      <c r="K304" s="36"/>
      <c r="L304" s="39"/>
      <c r="M304" s="249"/>
      <c r="N304" s="250"/>
      <c r="O304" s="71"/>
      <c r="P304" s="71"/>
      <c r="Q304" s="71"/>
      <c r="R304" s="71"/>
      <c r="S304" s="71"/>
      <c r="T304" s="72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7" t="s">
        <v>261</v>
      </c>
      <c r="AU304" s="17" t="s">
        <v>87</v>
      </c>
    </row>
    <row r="305" spans="1:65" s="2" customFormat="1" ht="24" customHeight="1">
      <c r="A305" s="34"/>
      <c r="B305" s="35"/>
      <c r="C305" s="201" t="s">
        <v>516</v>
      </c>
      <c r="D305" s="201" t="s">
        <v>164</v>
      </c>
      <c r="E305" s="202" t="s">
        <v>517</v>
      </c>
      <c r="F305" s="203" t="s">
        <v>518</v>
      </c>
      <c r="G305" s="204" t="s">
        <v>167</v>
      </c>
      <c r="H305" s="205">
        <v>1.3129999999999999</v>
      </c>
      <c r="I305" s="206"/>
      <c r="J305" s="207">
        <f>ROUND(I305*H305,2)</f>
        <v>0</v>
      </c>
      <c r="K305" s="208"/>
      <c r="L305" s="39"/>
      <c r="M305" s="209" t="s">
        <v>1</v>
      </c>
      <c r="N305" s="210" t="s">
        <v>42</v>
      </c>
      <c r="O305" s="71"/>
      <c r="P305" s="211">
        <f>O305*H305</f>
        <v>0</v>
      </c>
      <c r="Q305" s="211">
        <v>2.5999999999999999E-3</v>
      </c>
      <c r="R305" s="211">
        <f>Q305*H305</f>
        <v>3.4137999999999998E-3</v>
      </c>
      <c r="S305" s="211">
        <v>0</v>
      </c>
      <c r="T305" s="21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13" t="s">
        <v>168</v>
      </c>
      <c r="AT305" s="213" t="s">
        <v>164</v>
      </c>
      <c r="AU305" s="213" t="s">
        <v>87</v>
      </c>
      <c r="AY305" s="17" t="s">
        <v>162</v>
      </c>
      <c r="BE305" s="214">
        <f>IF(N305="základní",J305,0)</f>
        <v>0</v>
      </c>
      <c r="BF305" s="214">
        <f>IF(N305="snížená",J305,0)</f>
        <v>0</v>
      </c>
      <c r="BG305" s="214">
        <f>IF(N305="zákl. přenesená",J305,0)</f>
        <v>0</v>
      </c>
      <c r="BH305" s="214">
        <f>IF(N305="sníž. přenesená",J305,0)</f>
        <v>0</v>
      </c>
      <c r="BI305" s="214">
        <f>IF(N305="nulová",J305,0)</f>
        <v>0</v>
      </c>
      <c r="BJ305" s="17" t="s">
        <v>85</v>
      </c>
      <c r="BK305" s="214">
        <f>ROUND(I305*H305,2)</f>
        <v>0</v>
      </c>
      <c r="BL305" s="17" t="s">
        <v>168</v>
      </c>
      <c r="BM305" s="213" t="s">
        <v>519</v>
      </c>
    </row>
    <row r="306" spans="1:65" s="13" customFormat="1" ht="11.25">
      <c r="B306" s="215"/>
      <c r="C306" s="216"/>
      <c r="D306" s="217" t="s">
        <v>170</v>
      </c>
      <c r="E306" s="218" t="s">
        <v>1</v>
      </c>
      <c r="F306" s="219" t="s">
        <v>520</v>
      </c>
      <c r="G306" s="216"/>
      <c r="H306" s="220">
        <v>1.3129999999999999</v>
      </c>
      <c r="I306" s="221"/>
      <c r="J306" s="216"/>
      <c r="K306" s="216"/>
      <c r="L306" s="222"/>
      <c r="M306" s="223"/>
      <c r="N306" s="224"/>
      <c r="O306" s="224"/>
      <c r="P306" s="224"/>
      <c r="Q306" s="224"/>
      <c r="R306" s="224"/>
      <c r="S306" s="224"/>
      <c r="T306" s="225"/>
      <c r="AT306" s="226" t="s">
        <v>170</v>
      </c>
      <c r="AU306" s="226" t="s">
        <v>87</v>
      </c>
      <c r="AV306" s="13" t="s">
        <v>87</v>
      </c>
      <c r="AW306" s="13" t="s">
        <v>33</v>
      </c>
      <c r="AX306" s="13" t="s">
        <v>85</v>
      </c>
      <c r="AY306" s="226" t="s">
        <v>162</v>
      </c>
    </row>
    <row r="307" spans="1:65" s="2" customFormat="1" ht="16.5" customHeight="1">
      <c r="A307" s="34"/>
      <c r="B307" s="35"/>
      <c r="C307" s="201" t="s">
        <v>521</v>
      </c>
      <c r="D307" s="201" t="s">
        <v>164</v>
      </c>
      <c r="E307" s="202" t="s">
        <v>522</v>
      </c>
      <c r="F307" s="203" t="s">
        <v>523</v>
      </c>
      <c r="G307" s="204" t="s">
        <v>222</v>
      </c>
      <c r="H307" s="205">
        <v>21</v>
      </c>
      <c r="I307" s="206"/>
      <c r="J307" s="207">
        <f>ROUND(I307*H307,2)</f>
        <v>0</v>
      </c>
      <c r="K307" s="208"/>
      <c r="L307" s="39"/>
      <c r="M307" s="209" t="s">
        <v>1</v>
      </c>
      <c r="N307" s="210" t="s">
        <v>42</v>
      </c>
      <c r="O307" s="71"/>
      <c r="P307" s="211">
        <f>O307*H307</f>
        <v>0</v>
      </c>
      <c r="Q307" s="211">
        <v>0</v>
      </c>
      <c r="R307" s="211">
        <f>Q307*H307</f>
        <v>0</v>
      </c>
      <c r="S307" s="211">
        <v>0</v>
      </c>
      <c r="T307" s="21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13" t="s">
        <v>168</v>
      </c>
      <c r="AT307" s="213" t="s">
        <v>164</v>
      </c>
      <c r="AU307" s="213" t="s">
        <v>87</v>
      </c>
      <c r="AY307" s="17" t="s">
        <v>162</v>
      </c>
      <c r="BE307" s="214">
        <f>IF(N307="základní",J307,0)</f>
        <v>0</v>
      </c>
      <c r="BF307" s="214">
        <f>IF(N307="snížená",J307,0)</f>
        <v>0</v>
      </c>
      <c r="BG307" s="214">
        <f>IF(N307="zákl. přenesená",J307,0)</f>
        <v>0</v>
      </c>
      <c r="BH307" s="214">
        <f>IF(N307="sníž. přenesená",J307,0)</f>
        <v>0</v>
      </c>
      <c r="BI307" s="214">
        <f>IF(N307="nulová",J307,0)</f>
        <v>0</v>
      </c>
      <c r="BJ307" s="17" t="s">
        <v>85</v>
      </c>
      <c r="BK307" s="214">
        <f>ROUND(I307*H307,2)</f>
        <v>0</v>
      </c>
      <c r="BL307" s="17" t="s">
        <v>168</v>
      </c>
      <c r="BM307" s="213" t="s">
        <v>524</v>
      </c>
    </row>
    <row r="308" spans="1:65" s="2" customFormat="1" ht="24" customHeight="1">
      <c r="A308" s="34"/>
      <c r="B308" s="35"/>
      <c r="C308" s="201" t="s">
        <v>525</v>
      </c>
      <c r="D308" s="201" t="s">
        <v>164</v>
      </c>
      <c r="E308" s="202" t="s">
        <v>526</v>
      </c>
      <c r="F308" s="203" t="s">
        <v>527</v>
      </c>
      <c r="G308" s="204" t="s">
        <v>222</v>
      </c>
      <c r="H308" s="205">
        <v>1588</v>
      </c>
      <c r="I308" s="206"/>
      <c r="J308" s="207">
        <f>ROUND(I308*H308,2)</f>
        <v>0</v>
      </c>
      <c r="K308" s="208"/>
      <c r="L308" s="39"/>
      <c r="M308" s="209" t="s">
        <v>1</v>
      </c>
      <c r="N308" s="210" t="s">
        <v>42</v>
      </c>
      <c r="O308" s="71"/>
      <c r="P308" s="211">
        <f>O308*H308</f>
        <v>0</v>
      </c>
      <c r="Q308" s="211">
        <v>0.15540000000000001</v>
      </c>
      <c r="R308" s="211">
        <f>Q308*H308</f>
        <v>246.77520000000001</v>
      </c>
      <c r="S308" s="211">
        <v>0</v>
      </c>
      <c r="T308" s="21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13" t="s">
        <v>168</v>
      </c>
      <c r="AT308" s="213" t="s">
        <v>164</v>
      </c>
      <c r="AU308" s="213" t="s">
        <v>87</v>
      </c>
      <c r="AY308" s="17" t="s">
        <v>162</v>
      </c>
      <c r="BE308" s="214">
        <f>IF(N308="základní",J308,0)</f>
        <v>0</v>
      </c>
      <c r="BF308" s="214">
        <f>IF(N308="snížená",J308,0)</f>
        <v>0</v>
      </c>
      <c r="BG308" s="214">
        <f>IF(N308="zákl. přenesená",J308,0)</f>
        <v>0</v>
      </c>
      <c r="BH308" s="214">
        <f>IF(N308="sníž. přenesená",J308,0)</f>
        <v>0</v>
      </c>
      <c r="BI308" s="214">
        <f>IF(N308="nulová",J308,0)</f>
        <v>0</v>
      </c>
      <c r="BJ308" s="17" t="s">
        <v>85</v>
      </c>
      <c r="BK308" s="214">
        <f>ROUND(I308*H308,2)</f>
        <v>0</v>
      </c>
      <c r="BL308" s="17" t="s">
        <v>168</v>
      </c>
      <c r="BM308" s="213" t="s">
        <v>528</v>
      </c>
    </row>
    <row r="309" spans="1:65" s="2" customFormat="1" ht="16.5" customHeight="1">
      <c r="A309" s="34"/>
      <c r="B309" s="35"/>
      <c r="C309" s="251" t="s">
        <v>529</v>
      </c>
      <c r="D309" s="251" t="s">
        <v>289</v>
      </c>
      <c r="E309" s="252" t="s">
        <v>530</v>
      </c>
      <c r="F309" s="253" t="s">
        <v>531</v>
      </c>
      <c r="G309" s="254" t="s">
        <v>222</v>
      </c>
      <c r="H309" s="255">
        <v>738.48</v>
      </c>
      <c r="I309" s="256"/>
      <c r="J309" s="257">
        <f>ROUND(I309*H309,2)</f>
        <v>0</v>
      </c>
      <c r="K309" s="258"/>
      <c r="L309" s="259"/>
      <c r="M309" s="260" t="s">
        <v>1</v>
      </c>
      <c r="N309" s="261" t="s">
        <v>42</v>
      </c>
      <c r="O309" s="71"/>
      <c r="P309" s="211">
        <f>O309*H309</f>
        <v>0</v>
      </c>
      <c r="Q309" s="211">
        <v>8.1000000000000003E-2</v>
      </c>
      <c r="R309" s="211">
        <f>Q309*H309</f>
        <v>59.816880000000005</v>
      </c>
      <c r="S309" s="211">
        <v>0</v>
      </c>
      <c r="T309" s="21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13" t="s">
        <v>198</v>
      </c>
      <c r="AT309" s="213" t="s">
        <v>289</v>
      </c>
      <c r="AU309" s="213" t="s">
        <v>87</v>
      </c>
      <c r="AY309" s="17" t="s">
        <v>162</v>
      </c>
      <c r="BE309" s="214">
        <f>IF(N309="základní",J309,0)</f>
        <v>0</v>
      </c>
      <c r="BF309" s="214">
        <f>IF(N309="snížená",J309,0)</f>
        <v>0</v>
      </c>
      <c r="BG309" s="214">
        <f>IF(N309="zákl. přenesená",J309,0)</f>
        <v>0</v>
      </c>
      <c r="BH309" s="214">
        <f>IF(N309="sníž. přenesená",J309,0)</f>
        <v>0</v>
      </c>
      <c r="BI309" s="214">
        <f>IF(N309="nulová",J309,0)</f>
        <v>0</v>
      </c>
      <c r="BJ309" s="17" t="s">
        <v>85</v>
      </c>
      <c r="BK309" s="214">
        <f>ROUND(I309*H309,2)</f>
        <v>0</v>
      </c>
      <c r="BL309" s="17" t="s">
        <v>168</v>
      </c>
      <c r="BM309" s="213" t="s">
        <v>532</v>
      </c>
    </row>
    <row r="310" spans="1:65" s="13" customFormat="1" ht="11.25">
      <c r="B310" s="215"/>
      <c r="C310" s="216"/>
      <c r="D310" s="217" t="s">
        <v>170</v>
      </c>
      <c r="E310" s="218" t="s">
        <v>1</v>
      </c>
      <c r="F310" s="219" t="s">
        <v>533</v>
      </c>
      <c r="G310" s="216"/>
      <c r="H310" s="220">
        <v>724</v>
      </c>
      <c r="I310" s="221"/>
      <c r="J310" s="216"/>
      <c r="K310" s="216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170</v>
      </c>
      <c r="AU310" s="226" t="s">
        <v>87</v>
      </c>
      <c r="AV310" s="13" t="s">
        <v>87</v>
      </c>
      <c r="AW310" s="13" t="s">
        <v>33</v>
      </c>
      <c r="AX310" s="13" t="s">
        <v>85</v>
      </c>
      <c r="AY310" s="226" t="s">
        <v>162</v>
      </c>
    </row>
    <row r="311" spans="1:65" s="13" customFormat="1" ht="11.25">
      <c r="B311" s="215"/>
      <c r="C311" s="216"/>
      <c r="D311" s="217" t="s">
        <v>170</v>
      </c>
      <c r="E311" s="216"/>
      <c r="F311" s="219" t="s">
        <v>534</v>
      </c>
      <c r="G311" s="216"/>
      <c r="H311" s="220">
        <v>738.48</v>
      </c>
      <c r="I311" s="221"/>
      <c r="J311" s="216"/>
      <c r="K311" s="216"/>
      <c r="L311" s="222"/>
      <c r="M311" s="223"/>
      <c r="N311" s="224"/>
      <c r="O311" s="224"/>
      <c r="P311" s="224"/>
      <c r="Q311" s="224"/>
      <c r="R311" s="224"/>
      <c r="S311" s="224"/>
      <c r="T311" s="225"/>
      <c r="AT311" s="226" t="s">
        <v>170</v>
      </c>
      <c r="AU311" s="226" t="s">
        <v>87</v>
      </c>
      <c r="AV311" s="13" t="s">
        <v>87</v>
      </c>
      <c r="AW311" s="13" t="s">
        <v>4</v>
      </c>
      <c r="AX311" s="13" t="s">
        <v>85</v>
      </c>
      <c r="AY311" s="226" t="s">
        <v>162</v>
      </c>
    </row>
    <row r="312" spans="1:65" s="2" customFormat="1" ht="24" customHeight="1">
      <c r="A312" s="34"/>
      <c r="B312" s="35"/>
      <c r="C312" s="251" t="s">
        <v>535</v>
      </c>
      <c r="D312" s="251" t="s">
        <v>289</v>
      </c>
      <c r="E312" s="252" t="s">
        <v>536</v>
      </c>
      <c r="F312" s="253" t="s">
        <v>537</v>
      </c>
      <c r="G312" s="254" t="s">
        <v>222</v>
      </c>
      <c r="H312" s="255">
        <v>773.16</v>
      </c>
      <c r="I312" s="256"/>
      <c r="J312" s="257">
        <f>ROUND(I312*H312,2)</f>
        <v>0</v>
      </c>
      <c r="K312" s="258"/>
      <c r="L312" s="259"/>
      <c r="M312" s="260" t="s">
        <v>1</v>
      </c>
      <c r="N312" s="261" t="s">
        <v>42</v>
      </c>
      <c r="O312" s="71"/>
      <c r="P312" s="211">
        <f>O312*H312</f>
        <v>0</v>
      </c>
      <c r="Q312" s="211">
        <v>4.8300000000000003E-2</v>
      </c>
      <c r="R312" s="211">
        <f>Q312*H312</f>
        <v>37.343628000000002</v>
      </c>
      <c r="S312" s="211">
        <v>0</v>
      </c>
      <c r="T312" s="21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13" t="s">
        <v>198</v>
      </c>
      <c r="AT312" s="213" t="s">
        <v>289</v>
      </c>
      <c r="AU312" s="213" t="s">
        <v>87</v>
      </c>
      <c r="AY312" s="17" t="s">
        <v>162</v>
      </c>
      <c r="BE312" s="214">
        <f>IF(N312="základní",J312,0)</f>
        <v>0</v>
      </c>
      <c r="BF312" s="214">
        <f>IF(N312="snížená",J312,0)</f>
        <v>0</v>
      </c>
      <c r="BG312" s="214">
        <f>IF(N312="zákl. přenesená",J312,0)</f>
        <v>0</v>
      </c>
      <c r="BH312" s="214">
        <f>IF(N312="sníž. přenesená",J312,0)</f>
        <v>0</v>
      </c>
      <c r="BI312" s="214">
        <f>IF(N312="nulová",J312,0)</f>
        <v>0</v>
      </c>
      <c r="BJ312" s="17" t="s">
        <v>85</v>
      </c>
      <c r="BK312" s="214">
        <f>ROUND(I312*H312,2)</f>
        <v>0</v>
      </c>
      <c r="BL312" s="17" t="s">
        <v>168</v>
      </c>
      <c r="BM312" s="213" t="s">
        <v>538</v>
      </c>
    </row>
    <row r="313" spans="1:65" s="13" customFormat="1" ht="11.25">
      <c r="B313" s="215"/>
      <c r="C313" s="216"/>
      <c r="D313" s="217" t="s">
        <v>170</v>
      </c>
      <c r="E313" s="218" t="s">
        <v>1</v>
      </c>
      <c r="F313" s="219" t="s">
        <v>539</v>
      </c>
      <c r="G313" s="216"/>
      <c r="H313" s="220">
        <v>758</v>
      </c>
      <c r="I313" s="221"/>
      <c r="J313" s="216"/>
      <c r="K313" s="216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170</v>
      </c>
      <c r="AU313" s="226" t="s">
        <v>87</v>
      </c>
      <c r="AV313" s="13" t="s">
        <v>87</v>
      </c>
      <c r="AW313" s="13" t="s">
        <v>33</v>
      </c>
      <c r="AX313" s="13" t="s">
        <v>85</v>
      </c>
      <c r="AY313" s="226" t="s">
        <v>162</v>
      </c>
    </row>
    <row r="314" spans="1:65" s="13" customFormat="1" ht="11.25">
      <c r="B314" s="215"/>
      <c r="C314" s="216"/>
      <c r="D314" s="217" t="s">
        <v>170</v>
      </c>
      <c r="E314" s="216"/>
      <c r="F314" s="219" t="s">
        <v>540</v>
      </c>
      <c r="G314" s="216"/>
      <c r="H314" s="220">
        <v>773.16</v>
      </c>
      <c r="I314" s="221"/>
      <c r="J314" s="216"/>
      <c r="K314" s="216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170</v>
      </c>
      <c r="AU314" s="226" t="s">
        <v>87</v>
      </c>
      <c r="AV314" s="13" t="s">
        <v>87</v>
      </c>
      <c r="AW314" s="13" t="s">
        <v>4</v>
      </c>
      <c r="AX314" s="13" t="s">
        <v>85</v>
      </c>
      <c r="AY314" s="226" t="s">
        <v>162</v>
      </c>
    </row>
    <row r="315" spans="1:65" s="2" customFormat="1" ht="24" customHeight="1">
      <c r="A315" s="34"/>
      <c r="B315" s="35"/>
      <c r="C315" s="251" t="s">
        <v>541</v>
      </c>
      <c r="D315" s="251" t="s">
        <v>289</v>
      </c>
      <c r="E315" s="252" t="s">
        <v>542</v>
      </c>
      <c r="F315" s="253" t="s">
        <v>543</v>
      </c>
      <c r="G315" s="254" t="s">
        <v>222</v>
      </c>
      <c r="H315" s="255">
        <v>108.12</v>
      </c>
      <c r="I315" s="256"/>
      <c r="J315" s="257">
        <f>ROUND(I315*H315,2)</f>
        <v>0</v>
      </c>
      <c r="K315" s="258"/>
      <c r="L315" s="259"/>
      <c r="M315" s="260" t="s">
        <v>1</v>
      </c>
      <c r="N315" s="261" t="s">
        <v>42</v>
      </c>
      <c r="O315" s="71"/>
      <c r="P315" s="211">
        <f>O315*H315</f>
        <v>0</v>
      </c>
      <c r="Q315" s="211">
        <v>6.4000000000000001E-2</v>
      </c>
      <c r="R315" s="211">
        <f>Q315*H315</f>
        <v>6.9196800000000005</v>
      </c>
      <c r="S315" s="211">
        <v>0</v>
      </c>
      <c r="T315" s="21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13" t="s">
        <v>198</v>
      </c>
      <c r="AT315" s="213" t="s">
        <v>289</v>
      </c>
      <c r="AU315" s="213" t="s">
        <v>87</v>
      </c>
      <c r="AY315" s="17" t="s">
        <v>162</v>
      </c>
      <c r="BE315" s="214">
        <f>IF(N315="základní",J315,0)</f>
        <v>0</v>
      </c>
      <c r="BF315" s="214">
        <f>IF(N315="snížená",J315,0)</f>
        <v>0</v>
      </c>
      <c r="BG315" s="214">
        <f>IF(N315="zákl. přenesená",J315,0)</f>
        <v>0</v>
      </c>
      <c r="BH315" s="214">
        <f>IF(N315="sníž. přenesená",J315,0)</f>
        <v>0</v>
      </c>
      <c r="BI315" s="214">
        <f>IF(N315="nulová",J315,0)</f>
        <v>0</v>
      </c>
      <c r="BJ315" s="17" t="s">
        <v>85</v>
      </c>
      <c r="BK315" s="214">
        <f>ROUND(I315*H315,2)</f>
        <v>0</v>
      </c>
      <c r="BL315" s="17" t="s">
        <v>168</v>
      </c>
      <c r="BM315" s="213" t="s">
        <v>544</v>
      </c>
    </row>
    <row r="316" spans="1:65" s="13" customFormat="1" ht="11.25">
      <c r="B316" s="215"/>
      <c r="C316" s="216"/>
      <c r="D316" s="217" t="s">
        <v>170</v>
      </c>
      <c r="E316" s="218" t="s">
        <v>1</v>
      </c>
      <c r="F316" s="219" t="s">
        <v>545</v>
      </c>
      <c r="G316" s="216"/>
      <c r="H316" s="220">
        <v>106</v>
      </c>
      <c r="I316" s="221"/>
      <c r="J316" s="216"/>
      <c r="K316" s="216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170</v>
      </c>
      <c r="AU316" s="226" t="s">
        <v>87</v>
      </c>
      <c r="AV316" s="13" t="s">
        <v>87</v>
      </c>
      <c r="AW316" s="13" t="s">
        <v>33</v>
      </c>
      <c r="AX316" s="13" t="s">
        <v>85</v>
      </c>
      <c r="AY316" s="226" t="s">
        <v>162</v>
      </c>
    </row>
    <row r="317" spans="1:65" s="13" customFormat="1" ht="11.25">
      <c r="B317" s="215"/>
      <c r="C317" s="216"/>
      <c r="D317" s="217" t="s">
        <v>170</v>
      </c>
      <c r="E317" s="216"/>
      <c r="F317" s="219" t="s">
        <v>546</v>
      </c>
      <c r="G317" s="216"/>
      <c r="H317" s="220">
        <v>108.12</v>
      </c>
      <c r="I317" s="221"/>
      <c r="J317" s="216"/>
      <c r="K317" s="216"/>
      <c r="L317" s="222"/>
      <c r="M317" s="223"/>
      <c r="N317" s="224"/>
      <c r="O317" s="224"/>
      <c r="P317" s="224"/>
      <c r="Q317" s="224"/>
      <c r="R317" s="224"/>
      <c r="S317" s="224"/>
      <c r="T317" s="225"/>
      <c r="AT317" s="226" t="s">
        <v>170</v>
      </c>
      <c r="AU317" s="226" t="s">
        <v>87</v>
      </c>
      <c r="AV317" s="13" t="s">
        <v>87</v>
      </c>
      <c r="AW317" s="13" t="s">
        <v>4</v>
      </c>
      <c r="AX317" s="13" t="s">
        <v>85</v>
      </c>
      <c r="AY317" s="226" t="s">
        <v>162</v>
      </c>
    </row>
    <row r="318" spans="1:65" s="2" customFormat="1" ht="24" customHeight="1">
      <c r="A318" s="34"/>
      <c r="B318" s="35"/>
      <c r="C318" s="201" t="s">
        <v>547</v>
      </c>
      <c r="D318" s="201" t="s">
        <v>164</v>
      </c>
      <c r="E318" s="202" t="s">
        <v>548</v>
      </c>
      <c r="F318" s="203" t="s">
        <v>549</v>
      </c>
      <c r="G318" s="204" t="s">
        <v>222</v>
      </c>
      <c r="H318" s="205">
        <v>239</v>
      </c>
      <c r="I318" s="206"/>
      <c r="J318" s="207">
        <f>ROUND(I318*H318,2)</f>
        <v>0</v>
      </c>
      <c r="K318" s="208"/>
      <c r="L318" s="39"/>
      <c r="M318" s="209" t="s">
        <v>1</v>
      </c>
      <c r="N318" s="210" t="s">
        <v>42</v>
      </c>
      <c r="O318" s="71"/>
      <c r="P318" s="211">
        <f>O318*H318</f>
        <v>0</v>
      </c>
      <c r="Q318" s="211">
        <v>0.1295</v>
      </c>
      <c r="R318" s="211">
        <f>Q318*H318</f>
        <v>30.950500000000002</v>
      </c>
      <c r="S318" s="211">
        <v>0</v>
      </c>
      <c r="T318" s="21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13" t="s">
        <v>168</v>
      </c>
      <c r="AT318" s="213" t="s">
        <v>164</v>
      </c>
      <c r="AU318" s="213" t="s">
        <v>87</v>
      </c>
      <c r="AY318" s="17" t="s">
        <v>162</v>
      </c>
      <c r="BE318" s="214">
        <f>IF(N318="základní",J318,0)</f>
        <v>0</v>
      </c>
      <c r="BF318" s="214">
        <f>IF(N318="snížená",J318,0)</f>
        <v>0</v>
      </c>
      <c r="BG318" s="214">
        <f>IF(N318="zákl. přenesená",J318,0)</f>
        <v>0</v>
      </c>
      <c r="BH318" s="214">
        <f>IF(N318="sníž. přenesená",J318,0)</f>
        <v>0</v>
      </c>
      <c r="BI318" s="214">
        <f>IF(N318="nulová",J318,0)</f>
        <v>0</v>
      </c>
      <c r="BJ318" s="17" t="s">
        <v>85</v>
      </c>
      <c r="BK318" s="214">
        <f>ROUND(I318*H318,2)</f>
        <v>0</v>
      </c>
      <c r="BL318" s="17" t="s">
        <v>168</v>
      </c>
      <c r="BM318" s="213" t="s">
        <v>550</v>
      </c>
    </row>
    <row r="319" spans="1:65" s="2" customFormat="1" ht="16.5" customHeight="1">
      <c r="A319" s="34"/>
      <c r="B319" s="35"/>
      <c r="C319" s="251" t="s">
        <v>551</v>
      </c>
      <c r="D319" s="251" t="s">
        <v>289</v>
      </c>
      <c r="E319" s="252" t="s">
        <v>552</v>
      </c>
      <c r="F319" s="253" t="s">
        <v>553</v>
      </c>
      <c r="G319" s="254" t="s">
        <v>222</v>
      </c>
      <c r="H319" s="255">
        <v>96.9</v>
      </c>
      <c r="I319" s="256"/>
      <c r="J319" s="257">
        <f>ROUND(I319*H319,2)</f>
        <v>0</v>
      </c>
      <c r="K319" s="258"/>
      <c r="L319" s="259"/>
      <c r="M319" s="260" t="s">
        <v>1</v>
      </c>
      <c r="N319" s="261" t="s">
        <v>42</v>
      </c>
      <c r="O319" s="71"/>
      <c r="P319" s="211">
        <f>O319*H319</f>
        <v>0</v>
      </c>
      <c r="Q319" s="211">
        <v>5.8000000000000003E-2</v>
      </c>
      <c r="R319" s="211">
        <f>Q319*H319</f>
        <v>5.6202000000000005</v>
      </c>
      <c r="S319" s="211">
        <v>0</v>
      </c>
      <c r="T319" s="21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13" t="s">
        <v>198</v>
      </c>
      <c r="AT319" s="213" t="s">
        <v>289</v>
      </c>
      <c r="AU319" s="213" t="s">
        <v>87</v>
      </c>
      <c r="AY319" s="17" t="s">
        <v>162</v>
      </c>
      <c r="BE319" s="214">
        <f>IF(N319="základní",J319,0)</f>
        <v>0</v>
      </c>
      <c r="BF319" s="214">
        <f>IF(N319="snížená",J319,0)</f>
        <v>0</v>
      </c>
      <c r="BG319" s="214">
        <f>IF(N319="zákl. přenesená",J319,0)</f>
        <v>0</v>
      </c>
      <c r="BH319" s="214">
        <f>IF(N319="sníž. přenesená",J319,0)</f>
        <v>0</v>
      </c>
      <c r="BI319" s="214">
        <f>IF(N319="nulová",J319,0)</f>
        <v>0</v>
      </c>
      <c r="BJ319" s="17" t="s">
        <v>85</v>
      </c>
      <c r="BK319" s="214">
        <f>ROUND(I319*H319,2)</f>
        <v>0</v>
      </c>
      <c r="BL319" s="17" t="s">
        <v>168</v>
      </c>
      <c r="BM319" s="213" t="s">
        <v>554</v>
      </c>
    </row>
    <row r="320" spans="1:65" s="13" customFormat="1" ht="11.25">
      <c r="B320" s="215"/>
      <c r="C320" s="216"/>
      <c r="D320" s="217" t="s">
        <v>170</v>
      </c>
      <c r="E320" s="218" t="s">
        <v>1</v>
      </c>
      <c r="F320" s="219" t="s">
        <v>555</v>
      </c>
      <c r="G320" s="216"/>
      <c r="H320" s="220">
        <v>95</v>
      </c>
      <c r="I320" s="221"/>
      <c r="J320" s="216"/>
      <c r="K320" s="216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170</v>
      </c>
      <c r="AU320" s="226" t="s">
        <v>87</v>
      </c>
      <c r="AV320" s="13" t="s">
        <v>87</v>
      </c>
      <c r="AW320" s="13" t="s">
        <v>33</v>
      </c>
      <c r="AX320" s="13" t="s">
        <v>85</v>
      </c>
      <c r="AY320" s="226" t="s">
        <v>162</v>
      </c>
    </row>
    <row r="321" spans="1:65" s="13" customFormat="1" ht="11.25">
      <c r="B321" s="215"/>
      <c r="C321" s="216"/>
      <c r="D321" s="217" t="s">
        <v>170</v>
      </c>
      <c r="E321" s="216"/>
      <c r="F321" s="219" t="s">
        <v>556</v>
      </c>
      <c r="G321" s="216"/>
      <c r="H321" s="220">
        <v>96.9</v>
      </c>
      <c r="I321" s="221"/>
      <c r="J321" s="216"/>
      <c r="K321" s="216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170</v>
      </c>
      <c r="AU321" s="226" t="s">
        <v>87</v>
      </c>
      <c r="AV321" s="13" t="s">
        <v>87</v>
      </c>
      <c r="AW321" s="13" t="s">
        <v>4</v>
      </c>
      <c r="AX321" s="13" t="s">
        <v>85</v>
      </c>
      <c r="AY321" s="226" t="s">
        <v>162</v>
      </c>
    </row>
    <row r="322" spans="1:65" s="2" customFormat="1" ht="16.5" customHeight="1">
      <c r="A322" s="34"/>
      <c r="B322" s="35"/>
      <c r="C322" s="251" t="s">
        <v>557</v>
      </c>
      <c r="D322" s="251" t="s">
        <v>289</v>
      </c>
      <c r="E322" s="252" t="s">
        <v>558</v>
      </c>
      <c r="F322" s="253" t="s">
        <v>559</v>
      </c>
      <c r="G322" s="254" t="s">
        <v>222</v>
      </c>
      <c r="H322" s="255">
        <v>148.32</v>
      </c>
      <c r="I322" s="256"/>
      <c r="J322" s="257">
        <f>ROUND(I322*H322,2)</f>
        <v>0</v>
      </c>
      <c r="K322" s="258"/>
      <c r="L322" s="259"/>
      <c r="M322" s="260" t="s">
        <v>1</v>
      </c>
      <c r="N322" s="261" t="s">
        <v>42</v>
      </c>
      <c r="O322" s="71"/>
      <c r="P322" s="211">
        <f>O322*H322</f>
        <v>0</v>
      </c>
      <c r="Q322" s="211">
        <v>2.4E-2</v>
      </c>
      <c r="R322" s="211">
        <f>Q322*H322</f>
        <v>3.5596799999999997</v>
      </c>
      <c r="S322" s="211">
        <v>0</v>
      </c>
      <c r="T322" s="21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13" t="s">
        <v>198</v>
      </c>
      <c r="AT322" s="213" t="s">
        <v>289</v>
      </c>
      <c r="AU322" s="213" t="s">
        <v>87</v>
      </c>
      <c r="AY322" s="17" t="s">
        <v>162</v>
      </c>
      <c r="BE322" s="214">
        <f>IF(N322="základní",J322,0)</f>
        <v>0</v>
      </c>
      <c r="BF322" s="214">
        <f>IF(N322="snížená",J322,0)</f>
        <v>0</v>
      </c>
      <c r="BG322" s="214">
        <f>IF(N322="zákl. přenesená",J322,0)</f>
        <v>0</v>
      </c>
      <c r="BH322" s="214">
        <f>IF(N322="sníž. přenesená",J322,0)</f>
        <v>0</v>
      </c>
      <c r="BI322" s="214">
        <f>IF(N322="nulová",J322,0)</f>
        <v>0</v>
      </c>
      <c r="BJ322" s="17" t="s">
        <v>85</v>
      </c>
      <c r="BK322" s="214">
        <f>ROUND(I322*H322,2)</f>
        <v>0</v>
      </c>
      <c r="BL322" s="17" t="s">
        <v>168</v>
      </c>
      <c r="BM322" s="213" t="s">
        <v>560</v>
      </c>
    </row>
    <row r="323" spans="1:65" s="13" customFormat="1" ht="11.25">
      <c r="B323" s="215"/>
      <c r="C323" s="216"/>
      <c r="D323" s="217" t="s">
        <v>170</v>
      </c>
      <c r="E323" s="218" t="s">
        <v>1</v>
      </c>
      <c r="F323" s="219" t="s">
        <v>561</v>
      </c>
      <c r="G323" s="216"/>
      <c r="H323" s="220">
        <v>144</v>
      </c>
      <c r="I323" s="221"/>
      <c r="J323" s="216"/>
      <c r="K323" s="216"/>
      <c r="L323" s="222"/>
      <c r="M323" s="223"/>
      <c r="N323" s="224"/>
      <c r="O323" s="224"/>
      <c r="P323" s="224"/>
      <c r="Q323" s="224"/>
      <c r="R323" s="224"/>
      <c r="S323" s="224"/>
      <c r="T323" s="225"/>
      <c r="AT323" s="226" t="s">
        <v>170</v>
      </c>
      <c r="AU323" s="226" t="s">
        <v>87</v>
      </c>
      <c r="AV323" s="13" t="s">
        <v>87</v>
      </c>
      <c r="AW323" s="13" t="s">
        <v>33</v>
      </c>
      <c r="AX323" s="13" t="s">
        <v>85</v>
      </c>
      <c r="AY323" s="226" t="s">
        <v>162</v>
      </c>
    </row>
    <row r="324" spans="1:65" s="13" customFormat="1" ht="11.25">
      <c r="B324" s="215"/>
      <c r="C324" s="216"/>
      <c r="D324" s="217" t="s">
        <v>170</v>
      </c>
      <c r="E324" s="216"/>
      <c r="F324" s="219" t="s">
        <v>562</v>
      </c>
      <c r="G324" s="216"/>
      <c r="H324" s="220">
        <v>148.32</v>
      </c>
      <c r="I324" s="221"/>
      <c r="J324" s="216"/>
      <c r="K324" s="216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170</v>
      </c>
      <c r="AU324" s="226" t="s">
        <v>87</v>
      </c>
      <c r="AV324" s="13" t="s">
        <v>87</v>
      </c>
      <c r="AW324" s="13" t="s">
        <v>4</v>
      </c>
      <c r="AX324" s="13" t="s">
        <v>85</v>
      </c>
      <c r="AY324" s="226" t="s">
        <v>162</v>
      </c>
    </row>
    <row r="325" spans="1:65" s="2" customFormat="1" ht="24" customHeight="1">
      <c r="A325" s="34"/>
      <c r="B325" s="35"/>
      <c r="C325" s="201" t="s">
        <v>563</v>
      </c>
      <c r="D325" s="201" t="s">
        <v>164</v>
      </c>
      <c r="E325" s="202" t="s">
        <v>564</v>
      </c>
      <c r="F325" s="203" t="s">
        <v>565</v>
      </c>
      <c r="G325" s="204" t="s">
        <v>222</v>
      </c>
      <c r="H325" s="205">
        <v>28</v>
      </c>
      <c r="I325" s="206"/>
      <c r="J325" s="207">
        <f>ROUND(I325*H325,2)</f>
        <v>0</v>
      </c>
      <c r="K325" s="208"/>
      <c r="L325" s="39"/>
      <c r="M325" s="209" t="s">
        <v>1</v>
      </c>
      <c r="N325" s="210" t="s">
        <v>42</v>
      </c>
      <c r="O325" s="71"/>
      <c r="P325" s="211">
        <f>O325*H325</f>
        <v>0</v>
      </c>
      <c r="Q325" s="211">
        <v>6.0999999999999997E-4</v>
      </c>
      <c r="R325" s="211">
        <f>Q325*H325</f>
        <v>1.7079999999999998E-2</v>
      </c>
      <c r="S325" s="211">
        <v>0</v>
      </c>
      <c r="T325" s="21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13" t="s">
        <v>168</v>
      </c>
      <c r="AT325" s="213" t="s">
        <v>164</v>
      </c>
      <c r="AU325" s="213" t="s">
        <v>87</v>
      </c>
      <c r="AY325" s="17" t="s">
        <v>162</v>
      </c>
      <c r="BE325" s="214">
        <f>IF(N325="základní",J325,0)</f>
        <v>0</v>
      </c>
      <c r="BF325" s="214">
        <f>IF(N325="snížená",J325,0)</f>
        <v>0</v>
      </c>
      <c r="BG325" s="214">
        <f>IF(N325="zákl. přenesená",J325,0)</f>
        <v>0</v>
      </c>
      <c r="BH325" s="214">
        <f>IF(N325="sníž. přenesená",J325,0)</f>
        <v>0</v>
      </c>
      <c r="BI325" s="214">
        <f>IF(N325="nulová",J325,0)</f>
        <v>0</v>
      </c>
      <c r="BJ325" s="17" t="s">
        <v>85</v>
      </c>
      <c r="BK325" s="214">
        <f>ROUND(I325*H325,2)</f>
        <v>0</v>
      </c>
      <c r="BL325" s="17" t="s">
        <v>168</v>
      </c>
      <c r="BM325" s="213" t="s">
        <v>566</v>
      </c>
    </row>
    <row r="326" spans="1:65" s="2" customFormat="1" ht="19.5">
      <c r="A326" s="34"/>
      <c r="B326" s="35"/>
      <c r="C326" s="36"/>
      <c r="D326" s="217" t="s">
        <v>261</v>
      </c>
      <c r="E326" s="36"/>
      <c r="F326" s="248" t="s">
        <v>567</v>
      </c>
      <c r="G326" s="36"/>
      <c r="H326" s="36"/>
      <c r="I326" s="112"/>
      <c r="J326" s="36"/>
      <c r="K326" s="36"/>
      <c r="L326" s="39"/>
      <c r="M326" s="249"/>
      <c r="N326" s="250"/>
      <c r="O326" s="71"/>
      <c r="P326" s="71"/>
      <c r="Q326" s="71"/>
      <c r="R326" s="71"/>
      <c r="S326" s="71"/>
      <c r="T326" s="72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T326" s="17" t="s">
        <v>261</v>
      </c>
      <c r="AU326" s="17" t="s">
        <v>87</v>
      </c>
    </row>
    <row r="327" spans="1:65" s="13" customFormat="1" ht="11.25">
      <c r="B327" s="215"/>
      <c r="C327" s="216"/>
      <c r="D327" s="217" t="s">
        <v>170</v>
      </c>
      <c r="E327" s="218" t="s">
        <v>1</v>
      </c>
      <c r="F327" s="219" t="s">
        <v>315</v>
      </c>
      <c r="G327" s="216"/>
      <c r="H327" s="220">
        <v>28</v>
      </c>
      <c r="I327" s="221"/>
      <c r="J327" s="216"/>
      <c r="K327" s="216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170</v>
      </c>
      <c r="AU327" s="226" t="s">
        <v>87</v>
      </c>
      <c r="AV327" s="13" t="s">
        <v>87</v>
      </c>
      <c r="AW327" s="13" t="s">
        <v>33</v>
      </c>
      <c r="AX327" s="13" t="s">
        <v>85</v>
      </c>
      <c r="AY327" s="226" t="s">
        <v>162</v>
      </c>
    </row>
    <row r="328" spans="1:65" s="2" customFormat="1" ht="16.5" customHeight="1">
      <c r="A328" s="34"/>
      <c r="B328" s="35"/>
      <c r="C328" s="201" t="s">
        <v>568</v>
      </c>
      <c r="D328" s="201" t="s">
        <v>164</v>
      </c>
      <c r="E328" s="202" t="s">
        <v>569</v>
      </c>
      <c r="F328" s="203" t="s">
        <v>570</v>
      </c>
      <c r="G328" s="204" t="s">
        <v>222</v>
      </c>
      <c r="H328" s="205">
        <v>28</v>
      </c>
      <c r="I328" s="206"/>
      <c r="J328" s="207">
        <f>ROUND(I328*H328,2)</f>
        <v>0</v>
      </c>
      <c r="K328" s="208"/>
      <c r="L328" s="39"/>
      <c r="M328" s="209" t="s">
        <v>1</v>
      </c>
      <c r="N328" s="210" t="s">
        <v>42</v>
      </c>
      <c r="O328" s="71"/>
      <c r="P328" s="211">
        <f>O328*H328</f>
        <v>0</v>
      </c>
      <c r="Q328" s="211">
        <v>0</v>
      </c>
      <c r="R328" s="211">
        <f>Q328*H328</f>
        <v>0</v>
      </c>
      <c r="S328" s="211">
        <v>0</v>
      </c>
      <c r="T328" s="21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13" t="s">
        <v>168</v>
      </c>
      <c r="AT328" s="213" t="s">
        <v>164</v>
      </c>
      <c r="AU328" s="213" t="s">
        <v>87</v>
      </c>
      <c r="AY328" s="17" t="s">
        <v>162</v>
      </c>
      <c r="BE328" s="214">
        <f>IF(N328="základní",J328,0)</f>
        <v>0</v>
      </c>
      <c r="BF328" s="214">
        <f>IF(N328="snížená",J328,0)</f>
        <v>0</v>
      </c>
      <c r="BG328" s="214">
        <f>IF(N328="zákl. přenesená",J328,0)</f>
        <v>0</v>
      </c>
      <c r="BH328" s="214">
        <f>IF(N328="sníž. přenesená",J328,0)</f>
        <v>0</v>
      </c>
      <c r="BI328" s="214">
        <f>IF(N328="nulová",J328,0)</f>
        <v>0</v>
      </c>
      <c r="BJ328" s="17" t="s">
        <v>85</v>
      </c>
      <c r="BK328" s="214">
        <f>ROUND(I328*H328,2)</f>
        <v>0</v>
      </c>
      <c r="BL328" s="17" t="s">
        <v>168</v>
      </c>
      <c r="BM328" s="213" t="s">
        <v>571</v>
      </c>
    </row>
    <row r="329" spans="1:65" s="2" customFormat="1" ht="24" customHeight="1">
      <c r="A329" s="34"/>
      <c r="B329" s="35"/>
      <c r="C329" s="201" t="s">
        <v>572</v>
      </c>
      <c r="D329" s="201" t="s">
        <v>164</v>
      </c>
      <c r="E329" s="202" t="s">
        <v>573</v>
      </c>
      <c r="F329" s="203" t="s">
        <v>574</v>
      </c>
      <c r="G329" s="204" t="s">
        <v>222</v>
      </c>
      <c r="H329" s="205">
        <v>5</v>
      </c>
      <c r="I329" s="206"/>
      <c r="J329" s="207">
        <f>ROUND(I329*H329,2)</f>
        <v>0</v>
      </c>
      <c r="K329" s="208"/>
      <c r="L329" s="39"/>
      <c r="M329" s="209" t="s">
        <v>1</v>
      </c>
      <c r="N329" s="210" t="s">
        <v>42</v>
      </c>
      <c r="O329" s="71"/>
      <c r="P329" s="211">
        <f>O329*H329</f>
        <v>0</v>
      </c>
      <c r="Q329" s="211">
        <v>0.29221000000000003</v>
      </c>
      <c r="R329" s="211">
        <f>Q329*H329</f>
        <v>1.4610500000000002</v>
      </c>
      <c r="S329" s="211">
        <v>0</v>
      </c>
      <c r="T329" s="21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13" t="s">
        <v>168</v>
      </c>
      <c r="AT329" s="213" t="s">
        <v>164</v>
      </c>
      <c r="AU329" s="213" t="s">
        <v>87</v>
      </c>
      <c r="AY329" s="17" t="s">
        <v>162</v>
      </c>
      <c r="BE329" s="214">
        <f>IF(N329="základní",J329,0)</f>
        <v>0</v>
      </c>
      <c r="BF329" s="214">
        <f>IF(N329="snížená",J329,0)</f>
        <v>0</v>
      </c>
      <c r="BG329" s="214">
        <f>IF(N329="zákl. přenesená",J329,0)</f>
        <v>0</v>
      </c>
      <c r="BH329" s="214">
        <f>IF(N329="sníž. přenesená",J329,0)</f>
        <v>0</v>
      </c>
      <c r="BI329" s="214">
        <f>IF(N329="nulová",J329,0)</f>
        <v>0</v>
      </c>
      <c r="BJ329" s="17" t="s">
        <v>85</v>
      </c>
      <c r="BK329" s="214">
        <f>ROUND(I329*H329,2)</f>
        <v>0</v>
      </c>
      <c r="BL329" s="17" t="s">
        <v>168</v>
      </c>
      <c r="BM329" s="213" t="s">
        <v>575</v>
      </c>
    </row>
    <row r="330" spans="1:65" s="2" customFormat="1" ht="24" customHeight="1">
      <c r="A330" s="34"/>
      <c r="B330" s="35"/>
      <c r="C330" s="251" t="s">
        <v>576</v>
      </c>
      <c r="D330" s="251" t="s">
        <v>289</v>
      </c>
      <c r="E330" s="252" t="s">
        <v>577</v>
      </c>
      <c r="F330" s="253" t="s">
        <v>578</v>
      </c>
      <c r="G330" s="254" t="s">
        <v>222</v>
      </c>
      <c r="H330" s="255">
        <v>5</v>
      </c>
      <c r="I330" s="256"/>
      <c r="J330" s="257">
        <f>ROUND(I330*H330,2)</f>
        <v>0</v>
      </c>
      <c r="K330" s="258"/>
      <c r="L330" s="259"/>
      <c r="M330" s="260" t="s">
        <v>1</v>
      </c>
      <c r="N330" s="261" t="s">
        <v>42</v>
      </c>
      <c r="O330" s="71"/>
      <c r="P330" s="211">
        <f>O330*H330</f>
        <v>0</v>
      </c>
      <c r="Q330" s="211">
        <v>1.72E-2</v>
      </c>
      <c r="R330" s="211">
        <f>Q330*H330</f>
        <v>8.5999999999999993E-2</v>
      </c>
      <c r="S330" s="211">
        <v>0</v>
      </c>
      <c r="T330" s="21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13" t="s">
        <v>198</v>
      </c>
      <c r="AT330" s="213" t="s">
        <v>289</v>
      </c>
      <c r="AU330" s="213" t="s">
        <v>87</v>
      </c>
      <c r="AY330" s="17" t="s">
        <v>162</v>
      </c>
      <c r="BE330" s="214">
        <f>IF(N330="základní",J330,0)</f>
        <v>0</v>
      </c>
      <c r="BF330" s="214">
        <f>IF(N330="snížená",J330,0)</f>
        <v>0</v>
      </c>
      <c r="BG330" s="214">
        <f>IF(N330="zákl. přenesená",J330,0)</f>
        <v>0</v>
      </c>
      <c r="BH330" s="214">
        <f>IF(N330="sníž. přenesená",J330,0)</f>
        <v>0</v>
      </c>
      <c r="BI330" s="214">
        <f>IF(N330="nulová",J330,0)</f>
        <v>0</v>
      </c>
      <c r="BJ330" s="17" t="s">
        <v>85</v>
      </c>
      <c r="BK330" s="214">
        <f>ROUND(I330*H330,2)</f>
        <v>0</v>
      </c>
      <c r="BL330" s="17" t="s">
        <v>168</v>
      </c>
      <c r="BM330" s="213" t="s">
        <v>579</v>
      </c>
    </row>
    <row r="331" spans="1:65" s="12" customFormat="1" ht="22.9" customHeight="1">
      <c r="B331" s="185"/>
      <c r="C331" s="186"/>
      <c r="D331" s="187" t="s">
        <v>76</v>
      </c>
      <c r="E331" s="199" t="s">
        <v>580</v>
      </c>
      <c r="F331" s="199" t="s">
        <v>581</v>
      </c>
      <c r="G331" s="186"/>
      <c r="H331" s="186"/>
      <c r="I331" s="189"/>
      <c r="J331" s="200">
        <f>BK331</f>
        <v>0</v>
      </c>
      <c r="K331" s="186"/>
      <c r="L331" s="191"/>
      <c r="M331" s="192"/>
      <c r="N331" s="193"/>
      <c r="O331" s="193"/>
      <c r="P331" s="194">
        <f>SUM(P332:P347)</f>
        <v>0</v>
      </c>
      <c r="Q331" s="193"/>
      <c r="R331" s="194">
        <f>SUM(R332:R347)</f>
        <v>0</v>
      </c>
      <c r="S331" s="193"/>
      <c r="T331" s="195">
        <f>SUM(T332:T347)</f>
        <v>0</v>
      </c>
      <c r="AR331" s="196" t="s">
        <v>85</v>
      </c>
      <c r="AT331" s="197" t="s">
        <v>76</v>
      </c>
      <c r="AU331" s="197" t="s">
        <v>85</v>
      </c>
      <c r="AY331" s="196" t="s">
        <v>162</v>
      </c>
      <c r="BK331" s="198">
        <f>SUM(BK332:BK347)</f>
        <v>0</v>
      </c>
    </row>
    <row r="332" spans="1:65" s="2" customFormat="1" ht="16.5" customHeight="1">
      <c r="A332" s="34"/>
      <c r="B332" s="35"/>
      <c r="C332" s="201" t="s">
        <v>582</v>
      </c>
      <c r="D332" s="201" t="s">
        <v>164</v>
      </c>
      <c r="E332" s="202" t="s">
        <v>583</v>
      </c>
      <c r="F332" s="203" t="s">
        <v>584</v>
      </c>
      <c r="G332" s="204" t="s">
        <v>298</v>
      </c>
      <c r="H332" s="205">
        <v>2372.6350000000002</v>
      </c>
      <c r="I332" s="206"/>
      <c r="J332" s="207">
        <f>ROUND(I332*H332,2)</f>
        <v>0</v>
      </c>
      <c r="K332" s="208"/>
      <c r="L332" s="39"/>
      <c r="M332" s="209" t="s">
        <v>1</v>
      </c>
      <c r="N332" s="210" t="s">
        <v>42</v>
      </c>
      <c r="O332" s="71"/>
      <c r="P332" s="211">
        <f>O332*H332</f>
        <v>0</v>
      </c>
      <c r="Q332" s="211">
        <v>0</v>
      </c>
      <c r="R332" s="211">
        <f>Q332*H332</f>
        <v>0</v>
      </c>
      <c r="S332" s="211">
        <v>0</v>
      </c>
      <c r="T332" s="21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13" t="s">
        <v>168</v>
      </c>
      <c r="AT332" s="213" t="s">
        <v>164</v>
      </c>
      <c r="AU332" s="213" t="s">
        <v>87</v>
      </c>
      <c r="AY332" s="17" t="s">
        <v>162</v>
      </c>
      <c r="BE332" s="214">
        <f>IF(N332="základní",J332,0)</f>
        <v>0</v>
      </c>
      <c r="BF332" s="214">
        <f>IF(N332="snížená",J332,0)</f>
        <v>0</v>
      </c>
      <c r="BG332" s="214">
        <f>IF(N332="zákl. přenesená",J332,0)</f>
        <v>0</v>
      </c>
      <c r="BH332" s="214">
        <f>IF(N332="sníž. přenesená",J332,0)</f>
        <v>0</v>
      </c>
      <c r="BI332" s="214">
        <f>IF(N332="nulová",J332,0)</f>
        <v>0</v>
      </c>
      <c r="BJ332" s="17" t="s">
        <v>85</v>
      </c>
      <c r="BK332" s="214">
        <f>ROUND(I332*H332,2)</f>
        <v>0</v>
      </c>
      <c r="BL332" s="17" t="s">
        <v>168</v>
      </c>
      <c r="BM332" s="213" t="s">
        <v>585</v>
      </c>
    </row>
    <row r="333" spans="1:65" s="13" customFormat="1" ht="11.25">
      <c r="B333" s="215"/>
      <c r="C333" s="216"/>
      <c r="D333" s="217" t="s">
        <v>170</v>
      </c>
      <c r="E333" s="218" t="s">
        <v>1</v>
      </c>
      <c r="F333" s="219" t="s">
        <v>586</v>
      </c>
      <c r="G333" s="216"/>
      <c r="H333" s="220">
        <v>2372.6350000000002</v>
      </c>
      <c r="I333" s="221"/>
      <c r="J333" s="216"/>
      <c r="K333" s="216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170</v>
      </c>
      <c r="AU333" s="226" t="s">
        <v>87</v>
      </c>
      <c r="AV333" s="13" t="s">
        <v>87</v>
      </c>
      <c r="AW333" s="13" t="s">
        <v>33</v>
      </c>
      <c r="AX333" s="13" t="s">
        <v>85</v>
      </c>
      <c r="AY333" s="226" t="s">
        <v>162</v>
      </c>
    </row>
    <row r="334" spans="1:65" s="2" customFormat="1" ht="24" customHeight="1">
      <c r="A334" s="34"/>
      <c r="B334" s="35"/>
      <c r="C334" s="201" t="s">
        <v>587</v>
      </c>
      <c r="D334" s="201" t="s">
        <v>164</v>
      </c>
      <c r="E334" s="202" t="s">
        <v>588</v>
      </c>
      <c r="F334" s="203" t="s">
        <v>589</v>
      </c>
      <c r="G334" s="204" t="s">
        <v>298</v>
      </c>
      <c r="H334" s="205">
        <v>21353.715</v>
      </c>
      <c r="I334" s="206"/>
      <c r="J334" s="207">
        <f>ROUND(I334*H334,2)</f>
        <v>0</v>
      </c>
      <c r="K334" s="208"/>
      <c r="L334" s="39"/>
      <c r="M334" s="209" t="s">
        <v>1</v>
      </c>
      <c r="N334" s="210" t="s">
        <v>42</v>
      </c>
      <c r="O334" s="71"/>
      <c r="P334" s="211">
        <f>O334*H334</f>
        <v>0</v>
      </c>
      <c r="Q334" s="211">
        <v>0</v>
      </c>
      <c r="R334" s="211">
        <f>Q334*H334</f>
        <v>0</v>
      </c>
      <c r="S334" s="211">
        <v>0</v>
      </c>
      <c r="T334" s="21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13" t="s">
        <v>168</v>
      </c>
      <c r="AT334" s="213" t="s">
        <v>164</v>
      </c>
      <c r="AU334" s="213" t="s">
        <v>87</v>
      </c>
      <c r="AY334" s="17" t="s">
        <v>162</v>
      </c>
      <c r="BE334" s="214">
        <f>IF(N334="základní",J334,0)</f>
        <v>0</v>
      </c>
      <c r="BF334" s="214">
        <f>IF(N334="snížená",J334,0)</f>
        <v>0</v>
      </c>
      <c r="BG334" s="214">
        <f>IF(N334="zákl. přenesená",J334,0)</f>
        <v>0</v>
      </c>
      <c r="BH334" s="214">
        <f>IF(N334="sníž. přenesená",J334,0)</f>
        <v>0</v>
      </c>
      <c r="BI334" s="214">
        <f>IF(N334="nulová",J334,0)</f>
        <v>0</v>
      </c>
      <c r="BJ334" s="17" t="s">
        <v>85</v>
      </c>
      <c r="BK334" s="214">
        <f>ROUND(I334*H334,2)</f>
        <v>0</v>
      </c>
      <c r="BL334" s="17" t="s">
        <v>168</v>
      </c>
      <c r="BM334" s="213" t="s">
        <v>590</v>
      </c>
    </row>
    <row r="335" spans="1:65" s="14" customFormat="1" ht="11.25">
      <c r="B335" s="227"/>
      <c r="C335" s="228"/>
      <c r="D335" s="217" t="s">
        <v>170</v>
      </c>
      <c r="E335" s="229" t="s">
        <v>1</v>
      </c>
      <c r="F335" s="230" t="s">
        <v>591</v>
      </c>
      <c r="G335" s="228"/>
      <c r="H335" s="229" t="s">
        <v>1</v>
      </c>
      <c r="I335" s="231"/>
      <c r="J335" s="228"/>
      <c r="K335" s="228"/>
      <c r="L335" s="232"/>
      <c r="M335" s="233"/>
      <c r="N335" s="234"/>
      <c r="O335" s="234"/>
      <c r="P335" s="234"/>
      <c r="Q335" s="234"/>
      <c r="R335" s="234"/>
      <c r="S335" s="234"/>
      <c r="T335" s="235"/>
      <c r="AT335" s="236" t="s">
        <v>170</v>
      </c>
      <c r="AU335" s="236" t="s">
        <v>87</v>
      </c>
      <c r="AV335" s="14" t="s">
        <v>85</v>
      </c>
      <c r="AW335" s="14" t="s">
        <v>33</v>
      </c>
      <c r="AX335" s="14" t="s">
        <v>77</v>
      </c>
      <c r="AY335" s="236" t="s">
        <v>162</v>
      </c>
    </row>
    <row r="336" spans="1:65" s="13" customFormat="1" ht="11.25">
      <c r="B336" s="215"/>
      <c r="C336" s="216"/>
      <c r="D336" s="217" t="s">
        <v>170</v>
      </c>
      <c r="E336" s="218" t="s">
        <v>1</v>
      </c>
      <c r="F336" s="219" t="s">
        <v>592</v>
      </c>
      <c r="G336" s="216"/>
      <c r="H336" s="220">
        <v>21353.715</v>
      </c>
      <c r="I336" s="221"/>
      <c r="J336" s="216"/>
      <c r="K336" s="216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170</v>
      </c>
      <c r="AU336" s="226" t="s">
        <v>87</v>
      </c>
      <c r="AV336" s="13" t="s">
        <v>87</v>
      </c>
      <c r="AW336" s="13" t="s">
        <v>33</v>
      </c>
      <c r="AX336" s="13" t="s">
        <v>85</v>
      </c>
      <c r="AY336" s="226" t="s">
        <v>162</v>
      </c>
    </row>
    <row r="337" spans="1:65" s="2" customFormat="1" ht="16.5" customHeight="1">
      <c r="A337" s="34"/>
      <c r="B337" s="35"/>
      <c r="C337" s="201" t="s">
        <v>593</v>
      </c>
      <c r="D337" s="201" t="s">
        <v>164</v>
      </c>
      <c r="E337" s="202" t="s">
        <v>594</v>
      </c>
      <c r="F337" s="203" t="s">
        <v>595</v>
      </c>
      <c r="G337" s="204" t="s">
        <v>298</v>
      </c>
      <c r="H337" s="205">
        <v>571.03</v>
      </c>
      <c r="I337" s="206"/>
      <c r="J337" s="207">
        <f>ROUND(I337*H337,2)</f>
        <v>0</v>
      </c>
      <c r="K337" s="208"/>
      <c r="L337" s="39"/>
      <c r="M337" s="209" t="s">
        <v>1</v>
      </c>
      <c r="N337" s="210" t="s">
        <v>42</v>
      </c>
      <c r="O337" s="71"/>
      <c r="P337" s="211">
        <f>O337*H337</f>
        <v>0</v>
      </c>
      <c r="Q337" s="211">
        <v>0</v>
      </c>
      <c r="R337" s="211">
        <f>Q337*H337</f>
        <v>0</v>
      </c>
      <c r="S337" s="211">
        <v>0</v>
      </c>
      <c r="T337" s="212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213" t="s">
        <v>168</v>
      </c>
      <c r="AT337" s="213" t="s">
        <v>164</v>
      </c>
      <c r="AU337" s="213" t="s">
        <v>87</v>
      </c>
      <c r="AY337" s="17" t="s">
        <v>162</v>
      </c>
      <c r="BE337" s="214">
        <f>IF(N337="základní",J337,0)</f>
        <v>0</v>
      </c>
      <c r="BF337" s="214">
        <f>IF(N337="snížená",J337,0)</f>
        <v>0</v>
      </c>
      <c r="BG337" s="214">
        <f>IF(N337="zákl. přenesená",J337,0)</f>
        <v>0</v>
      </c>
      <c r="BH337" s="214">
        <f>IF(N337="sníž. přenesená",J337,0)</f>
        <v>0</v>
      </c>
      <c r="BI337" s="214">
        <f>IF(N337="nulová",J337,0)</f>
        <v>0</v>
      </c>
      <c r="BJ337" s="17" t="s">
        <v>85</v>
      </c>
      <c r="BK337" s="214">
        <f>ROUND(I337*H337,2)</f>
        <v>0</v>
      </c>
      <c r="BL337" s="17" t="s">
        <v>168</v>
      </c>
      <c r="BM337" s="213" t="s">
        <v>596</v>
      </c>
    </row>
    <row r="338" spans="1:65" s="13" customFormat="1" ht="22.5">
      <c r="B338" s="215"/>
      <c r="C338" s="216"/>
      <c r="D338" s="217" t="s">
        <v>170</v>
      </c>
      <c r="E338" s="218" t="s">
        <v>1</v>
      </c>
      <c r="F338" s="219" t="s">
        <v>597</v>
      </c>
      <c r="G338" s="216"/>
      <c r="H338" s="220">
        <v>571.03</v>
      </c>
      <c r="I338" s="221"/>
      <c r="J338" s="216"/>
      <c r="K338" s="216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170</v>
      </c>
      <c r="AU338" s="226" t="s">
        <v>87</v>
      </c>
      <c r="AV338" s="13" t="s">
        <v>87</v>
      </c>
      <c r="AW338" s="13" t="s">
        <v>33</v>
      </c>
      <c r="AX338" s="13" t="s">
        <v>85</v>
      </c>
      <c r="AY338" s="226" t="s">
        <v>162</v>
      </c>
    </row>
    <row r="339" spans="1:65" s="2" customFormat="1" ht="24" customHeight="1">
      <c r="A339" s="34"/>
      <c r="B339" s="35"/>
      <c r="C339" s="201" t="s">
        <v>598</v>
      </c>
      <c r="D339" s="201" t="s">
        <v>164</v>
      </c>
      <c r="E339" s="202" t="s">
        <v>599</v>
      </c>
      <c r="F339" s="203" t="s">
        <v>600</v>
      </c>
      <c r="G339" s="204" t="s">
        <v>298</v>
      </c>
      <c r="H339" s="205">
        <v>5139.2700000000004</v>
      </c>
      <c r="I339" s="206"/>
      <c r="J339" s="207">
        <f>ROUND(I339*H339,2)</f>
        <v>0</v>
      </c>
      <c r="K339" s="208"/>
      <c r="L339" s="39"/>
      <c r="M339" s="209" t="s">
        <v>1</v>
      </c>
      <c r="N339" s="210" t="s">
        <v>42</v>
      </c>
      <c r="O339" s="71"/>
      <c r="P339" s="211">
        <f>O339*H339</f>
        <v>0</v>
      </c>
      <c r="Q339" s="211">
        <v>0</v>
      </c>
      <c r="R339" s="211">
        <f>Q339*H339</f>
        <v>0</v>
      </c>
      <c r="S339" s="211">
        <v>0</v>
      </c>
      <c r="T339" s="21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13" t="s">
        <v>168</v>
      </c>
      <c r="AT339" s="213" t="s">
        <v>164</v>
      </c>
      <c r="AU339" s="213" t="s">
        <v>87</v>
      </c>
      <c r="AY339" s="17" t="s">
        <v>162</v>
      </c>
      <c r="BE339" s="214">
        <f>IF(N339="základní",J339,0)</f>
        <v>0</v>
      </c>
      <c r="BF339" s="214">
        <f>IF(N339="snížená",J339,0)</f>
        <v>0</v>
      </c>
      <c r="BG339" s="214">
        <f>IF(N339="zákl. přenesená",J339,0)</f>
        <v>0</v>
      </c>
      <c r="BH339" s="214">
        <f>IF(N339="sníž. přenesená",J339,0)</f>
        <v>0</v>
      </c>
      <c r="BI339" s="214">
        <f>IF(N339="nulová",J339,0)</f>
        <v>0</v>
      </c>
      <c r="BJ339" s="17" t="s">
        <v>85</v>
      </c>
      <c r="BK339" s="214">
        <f>ROUND(I339*H339,2)</f>
        <v>0</v>
      </c>
      <c r="BL339" s="17" t="s">
        <v>168</v>
      </c>
      <c r="BM339" s="213" t="s">
        <v>601</v>
      </c>
    </row>
    <row r="340" spans="1:65" s="14" customFormat="1" ht="11.25">
      <c r="B340" s="227"/>
      <c r="C340" s="228"/>
      <c r="D340" s="217" t="s">
        <v>170</v>
      </c>
      <c r="E340" s="229" t="s">
        <v>1</v>
      </c>
      <c r="F340" s="230" t="s">
        <v>602</v>
      </c>
      <c r="G340" s="228"/>
      <c r="H340" s="229" t="s">
        <v>1</v>
      </c>
      <c r="I340" s="231"/>
      <c r="J340" s="228"/>
      <c r="K340" s="228"/>
      <c r="L340" s="232"/>
      <c r="M340" s="233"/>
      <c r="N340" s="234"/>
      <c r="O340" s="234"/>
      <c r="P340" s="234"/>
      <c r="Q340" s="234"/>
      <c r="R340" s="234"/>
      <c r="S340" s="234"/>
      <c r="T340" s="235"/>
      <c r="AT340" s="236" t="s">
        <v>170</v>
      </c>
      <c r="AU340" s="236" t="s">
        <v>87</v>
      </c>
      <c r="AV340" s="14" t="s">
        <v>85</v>
      </c>
      <c r="AW340" s="14" t="s">
        <v>33</v>
      </c>
      <c r="AX340" s="14" t="s">
        <v>77</v>
      </c>
      <c r="AY340" s="236" t="s">
        <v>162</v>
      </c>
    </row>
    <row r="341" spans="1:65" s="13" customFormat="1" ht="11.25">
      <c r="B341" s="215"/>
      <c r="C341" s="216"/>
      <c r="D341" s="217" t="s">
        <v>170</v>
      </c>
      <c r="E341" s="218" t="s">
        <v>1</v>
      </c>
      <c r="F341" s="219" t="s">
        <v>603</v>
      </c>
      <c r="G341" s="216"/>
      <c r="H341" s="220">
        <v>5139.2700000000004</v>
      </c>
      <c r="I341" s="221"/>
      <c r="J341" s="216"/>
      <c r="K341" s="216"/>
      <c r="L341" s="222"/>
      <c r="M341" s="223"/>
      <c r="N341" s="224"/>
      <c r="O341" s="224"/>
      <c r="P341" s="224"/>
      <c r="Q341" s="224"/>
      <c r="R341" s="224"/>
      <c r="S341" s="224"/>
      <c r="T341" s="225"/>
      <c r="AT341" s="226" t="s">
        <v>170</v>
      </c>
      <c r="AU341" s="226" t="s">
        <v>87</v>
      </c>
      <c r="AV341" s="13" t="s">
        <v>87</v>
      </c>
      <c r="AW341" s="13" t="s">
        <v>33</v>
      </c>
      <c r="AX341" s="13" t="s">
        <v>85</v>
      </c>
      <c r="AY341" s="226" t="s">
        <v>162</v>
      </c>
    </row>
    <row r="342" spans="1:65" s="2" customFormat="1" ht="24" customHeight="1">
      <c r="A342" s="34"/>
      <c r="B342" s="35"/>
      <c r="C342" s="201" t="s">
        <v>604</v>
      </c>
      <c r="D342" s="201" t="s">
        <v>164</v>
      </c>
      <c r="E342" s="202" t="s">
        <v>605</v>
      </c>
      <c r="F342" s="203" t="s">
        <v>606</v>
      </c>
      <c r="G342" s="204" t="s">
        <v>298</v>
      </c>
      <c r="H342" s="205">
        <v>335.03</v>
      </c>
      <c r="I342" s="206"/>
      <c r="J342" s="207">
        <f>ROUND(I342*H342,2)</f>
        <v>0</v>
      </c>
      <c r="K342" s="208"/>
      <c r="L342" s="39"/>
      <c r="M342" s="209" t="s">
        <v>1</v>
      </c>
      <c r="N342" s="210" t="s">
        <v>42</v>
      </c>
      <c r="O342" s="71"/>
      <c r="P342" s="211">
        <f>O342*H342</f>
        <v>0</v>
      </c>
      <c r="Q342" s="211">
        <v>0</v>
      </c>
      <c r="R342" s="211">
        <f>Q342*H342</f>
        <v>0</v>
      </c>
      <c r="S342" s="211">
        <v>0</v>
      </c>
      <c r="T342" s="212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13" t="s">
        <v>168</v>
      </c>
      <c r="AT342" s="213" t="s">
        <v>164</v>
      </c>
      <c r="AU342" s="213" t="s">
        <v>87</v>
      </c>
      <c r="AY342" s="17" t="s">
        <v>162</v>
      </c>
      <c r="BE342" s="214">
        <f>IF(N342="základní",J342,0)</f>
        <v>0</v>
      </c>
      <c r="BF342" s="214">
        <f>IF(N342="snížená",J342,0)</f>
        <v>0</v>
      </c>
      <c r="BG342" s="214">
        <f>IF(N342="zákl. přenesená",J342,0)</f>
        <v>0</v>
      </c>
      <c r="BH342" s="214">
        <f>IF(N342="sníž. přenesená",J342,0)</f>
        <v>0</v>
      </c>
      <c r="BI342" s="214">
        <f>IF(N342="nulová",J342,0)</f>
        <v>0</v>
      </c>
      <c r="BJ342" s="17" t="s">
        <v>85</v>
      </c>
      <c r="BK342" s="214">
        <f>ROUND(I342*H342,2)</f>
        <v>0</v>
      </c>
      <c r="BL342" s="17" t="s">
        <v>168</v>
      </c>
      <c r="BM342" s="213" t="s">
        <v>607</v>
      </c>
    </row>
    <row r="343" spans="1:65" s="13" customFormat="1" ht="22.5">
      <c r="B343" s="215"/>
      <c r="C343" s="216"/>
      <c r="D343" s="217" t="s">
        <v>170</v>
      </c>
      <c r="E343" s="218" t="s">
        <v>1</v>
      </c>
      <c r="F343" s="219" t="s">
        <v>608</v>
      </c>
      <c r="G343" s="216"/>
      <c r="H343" s="220">
        <v>335.03</v>
      </c>
      <c r="I343" s="221"/>
      <c r="J343" s="216"/>
      <c r="K343" s="216"/>
      <c r="L343" s="222"/>
      <c r="M343" s="223"/>
      <c r="N343" s="224"/>
      <c r="O343" s="224"/>
      <c r="P343" s="224"/>
      <c r="Q343" s="224"/>
      <c r="R343" s="224"/>
      <c r="S343" s="224"/>
      <c r="T343" s="225"/>
      <c r="AT343" s="226" t="s">
        <v>170</v>
      </c>
      <c r="AU343" s="226" t="s">
        <v>87</v>
      </c>
      <c r="AV343" s="13" t="s">
        <v>87</v>
      </c>
      <c r="AW343" s="13" t="s">
        <v>33</v>
      </c>
      <c r="AX343" s="13" t="s">
        <v>85</v>
      </c>
      <c r="AY343" s="226" t="s">
        <v>162</v>
      </c>
    </row>
    <row r="344" spans="1:65" s="2" customFormat="1" ht="24" customHeight="1">
      <c r="A344" s="34"/>
      <c r="B344" s="35"/>
      <c r="C344" s="201" t="s">
        <v>609</v>
      </c>
      <c r="D344" s="201" t="s">
        <v>164</v>
      </c>
      <c r="E344" s="202" t="s">
        <v>610</v>
      </c>
      <c r="F344" s="203" t="s">
        <v>611</v>
      </c>
      <c r="G344" s="204" t="s">
        <v>298</v>
      </c>
      <c r="H344" s="205">
        <v>892.64</v>
      </c>
      <c r="I344" s="206"/>
      <c r="J344" s="207">
        <f>ROUND(I344*H344,2)</f>
        <v>0</v>
      </c>
      <c r="K344" s="208"/>
      <c r="L344" s="39"/>
      <c r="M344" s="209" t="s">
        <v>1</v>
      </c>
      <c r="N344" s="210" t="s">
        <v>42</v>
      </c>
      <c r="O344" s="71"/>
      <c r="P344" s="211">
        <f>O344*H344</f>
        <v>0</v>
      </c>
      <c r="Q344" s="211">
        <v>0</v>
      </c>
      <c r="R344" s="211">
        <f>Q344*H344</f>
        <v>0</v>
      </c>
      <c r="S344" s="211">
        <v>0</v>
      </c>
      <c r="T344" s="21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13" t="s">
        <v>168</v>
      </c>
      <c r="AT344" s="213" t="s">
        <v>164</v>
      </c>
      <c r="AU344" s="213" t="s">
        <v>87</v>
      </c>
      <c r="AY344" s="17" t="s">
        <v>162</v>
      </c>
      <c r="BE344" s="214">
        <f>IF(N344="základní",J344,0)</f>
        <v>0</v>
      </c>
      <c r="BF344" s="214">
        <f>IF(N344="snížená",J344,0)</f>
        <v>0</v>
      </c>
      <c r="BG344" s="214">
        <f>IF(N344="zákl. přenesená",J344,0)</f>
        <v>0</v>
      </c>
      <c r="BH344" s="214">
        <f>IF(N344="sníž. přenesená",J344,0)</f>
        <v>0</v>
      </c>
      <c r="BI344" s="214">
        <f>IF(N344="nulová",J344,0)</f>
        <v>0</v>
      </c>
      <c r="BJ344" s="17" t="s">
        <v>85</v>
      </c>
      <c r="BK344" s="214">
        <f>ROUND(I344*H344,2)</f>
        <v>0</v>
      </c>
      <c r="BL344" s="17" t="s">
        <v>168</v>
      </c>
      <c r="BM344" s="213" t="s">
        <v>612</v>
      </c>
    </row>
    <row r="345" spans="1:65" s="13" customFormat="1" ht="11.25">
      <c r="B345" s="215"/>
      <c r="C345" s="216"/>
      <c r="D345" s="217" t="s">
        <v>170</v>
      </c>
      <c r="E345" s="218" t="s">
        <v>1</v>
      </c>
      <c r="F345" s="219" t="s">
        <v>613</v>
      </c>
      <c r="G345" s="216"/>
      <c r="H345" s="220">
        <v>892.64</v>
      </c>
      <c r="I345" s="221"/>
      <c r="J345" s="216"/>
      <c r="K345" s="216"/>
      <c r="L345" s="222"/>
      <c r="M345" s="223"/>
      <c r="N345" s="224"/>
      <c r="O345" s="224"/>
      <c r="P345" s="224"/>
      <c r="Q345" s="224"/>
      <c r="R345" s="224"/>
      <c r="S345" s="224"/>
      <c r="T345" s="225"/>
      <c r="AT345" s="226" t="s">
        <v>170</v>
      </c>
      <c r="AU345" s="226" t="s">
        <v>87</v>
      </c>
      <c r="AV345" s="13" t="s">
        <v>87</v>
      </c>
      <c r="AW345" s="13" t="s">
        <v>33</v>
      </c>
      <c r="AX345" s="13" t="s">
        <v>85</v>
      </c>
      <c r="AY345" s="226" t="s">
        <v>162</v>
      </c>
    </row>
    <row r="346" spans="1:65" s="2" customFormat="1" ht="24" customHeight="1">
      <c r="A346" s="34"/>
      <c r="B346" s="35"/>
      <c r="C346" s="201" t="s">
        <v>614</v>
      </c>
      <c r="D346" s="201" t="s">
        <v>164</v>
      </c>
      <c r="E346" s="202" t="s">
        <v>615</v>
      </c>
      <c r="F346" s="203" t="s">
        <v>616</v>
      </c>
      <c r="G346" s="204" t="s">
        <v>298</v>
      </c>
      <c r="H346" s="205">
        <v>5833.3459999999995</v>
      </c>
      <c r="I346" s="206"/>
      <c r="J346" s="207">
        <f>ROUND(I346*H346,2)</f>
        <v>0</v>
      </c>
      <c r="K346" s="208"/>
      <c r="L346" s="39"/>
      <c r="M346" s="209" t="s">
        <v>1</v>
      </c>
      <c r="N346" s="210" t="s">
        <v>42</v>
      </c>
      <c r="O346" s="71"/>
      <c r="P346" s="211">
        <f>O346*H346</f>
        <v>0</v>
      </c>
      <c r="Q346" s="211">
        <v>0</v>
      </c>
      <c r="R346" s="211">
        <f>Q346*H346</f>
        <v>0</v>
      </c>
      <c r="S346" s="211">
        <v>0</v>
      </c>
      <c r="T346" s="21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13" t="s">
        <v>168</v>
      </c>
      <c r="AT346" s="213" t="s">
        <v>164</v>
      </c>
      <c r="AU346" s="213" t="s">
        <v>87</v>
      </c>
      <c r="AY346" s="17" t="s">
        <v>162</v>
      </c>
      <c r="BE346" s="214">
        <f>IF(N346="základní",J346,0)</f>
        <v>0</v>
      </c>
      <c r="BF346" s="214">
        <f>IF(N346="snížená",J346,0)</f>
        <v>0</v>
      </c>
      <c r="BG346" s="214">
        <f>IF(N346="zákl. přenesená",J346,0)</f>
        <v>0</v>
      </c>
      <c r="BH346" s="214">
        <f>IF(N346="sníž. přenesená",J346,0)</f>
        <v>0</v>
      </c>
      <c r="BI346" s="214">
        <f>IF(N346="nulová",J346,0)</f>
        <v>0</v>
      </c>
      <c r="BJ346" s="17" t="s">
        <v>85</v>
      </c>
      <c r="BK346" s="214">
        <f>ROUND(I346*H346,2)</f>
        <v>0</v>
      </c>
      <c r="BL346" s="17" t="s">
        <v>168</v>
      </c>
      <c r="BM346" s="213" t="s">
        <v>617</v>
      </c>
    </row>
    <row r="347" spans="1:65" s="13" customFormat="1" ht="11.25">
      <c r="B347" s="215"/>
      <c r="C347" s="216"/>
      <c r="D347" s="217" t="s">
        <v>170</v>
      </c>
      <c r="E347" s="218" t="s">
        <v>1</v>
      </c>
      <c r="F347" s="219" t="s">
        <v>618</v>
      </c>
      <c r="G347" s="216"/>
      <c r="H347" s="220">
        <v>5833.3459999999995</v>
      </c>
      <c r="I347" s="221"/>
      <c r="J347" s="216"/>
      <c r="K347" s="216"/>
      <c r="L347" s="222"/>
      <c r="M347" s="223"/>
      <c r="N347" s="224"/>
      <c r="O347" s="224"/>
      <c r="P347" s="224"/>
      <c r="Q347" s="224"/>
      <c r="R347" s="224"/>
      <c r="S347" s="224"/>
      <c r="T347" s="225"/>
      <c r="AT347" s="226" t="s">
        <v>170</v>
      </c>
      <c r="AU347" s="226" t="s">
        <v>87</v>
      </c>
      <c r="AV347" s="13" t="s">
        <v>87</v>
      </c>
      <c r="AW347" s="13" t="s">
        <v>33</v>
      </c>
      <c r="AX347" s="13" t="s">
        <v>85</v>
      </c>
      <c r="AY347" s="226" t="s">
        <v>162</v>
      </c>
    </row>
    <row r="348" spans="1:65" s="12" customFormat="1" ht="22.9" customHeight="1">
      <c r="B348" s="185"/>
      <c r="C348" s="186"/>
      <c r="D348" s="187" t="s">
        <v>76</v>
      </c>
      <c r="E348" s="199" t="s">
        <v>619</v>
      </c>
      <c r="F348" s="199" t="s">
        <v>620</v>
      </c>
      <c r="G348" s="186"/>
      <c r="H348" s="186"/>
      <c r="I348" s="189"/>
      <c r="J348" s="200">
        <f>BK348</f>
        <v>0</v>
      </c>
      <c r="K348" s="186"/>
      <c r="L348" s="191"/>
      <c r="M348" s="192"/>
      <c r="N348" s="193"/>
      <c r="O348" s="193"/>
      <c r="P348" s="194">
        <f>P349</f>
        <v>0</v>
      </c>
      <c r="Q348" s="193"/>
      <c r="R348" s="194">
        <f>R349</f>
        <v>0</v>
      </c>
      <c r="S348" s="193"/>
      <c r="T348" s="195">
        <f>T349</f>
        <v>0</v>
      </c>
      <c r="AR348" s="196" t="s">
        <v>85</v>
      </c>
      <c r="AT348" s="197" t="s">
        <v>76</v>
      </c>
      <c r="AU348" s="197" t="s">
        <v>85</v>
      </c>
      <c r="AY348" s="196" t="s">
        <v>162</v>
      </c>
      <c r="BK348" s="198">
        <f>BK349</f>
        <v>0</v>
      </c>
    </row>
    <row r="349" spans="1:65" s="2" customFormat="1" ht="24" customHeight="1">
      <c r="A349" s="34"/>
      <c r="B349" s="35"/>
      <c r="C349" s="201" t="s">
        <v>621</v>
      </c>
      <c r="D349" s="201" t="s">
        <v>164</v>
      </c>
      <c r="E349" s="202" t="s">
        <v>622</v>
      </c>
      <c r="F349" s="203" t="s">
        <v>623</v>
      </c>
      <c r="G349" s="204" t="s">
        <v>298</v>
      </c>
      <c r="H349" s="205">
        <v>1051.7670000000001</v>
      </c>
      <c r="I349" s="206"/>
      <c r="J349" s="207">
        <f>ROUND(I349*H349,2)</f>
        <v>0</v>
      </c>
      <c r="K349" s="208"/>
      <c r="L349" s="39"/>
      <c r="M349" s="209" t="s">
        <v>1</v>
      </c>
      <c r="N349" s="210" t="s">
        <v>42</v>
      </c>
      <c r="O349" s="71"/>
      <c r="P349" s="211">
        <f>O349*H349</f>
        <v>0</v>
      </c>
      <c r="Q349" s="211">
        <v>0</v>
      </c>
      <c r="R349" s="211">
        <f>Q349*H349</f>
        <v>0</v>
      </c>
      <c r="S349" s="211">
        <v>0</v>
      </c>
      <c r="T349" s="212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13" t="s">
        <v>168</v>
      </c>
      <c r="AT349" s="213" t="s">
        <v>164</v>
      </c>
      <c r="AU349" s="213" t="s">
        <v>87</v>
      </c>
      <c r="AY349" s="17" t="s">
        <v>162</v>
      </c>
      <c r="BE349" s="214">
        <f>IF(N349="základní",J349,0)</f>
        <v>0</v>
      </c>
      <c r="BF349" s="214">
        <f>IF(N349="snížená",J349,0)</f>
        <v>0</v>
      </c>
      <c r="BG349" s="214">
        <f>IF(N349="zákl. přenesená",J349,0)</f>
        <v>0</v>
      </c>
      <c r="BH349" s="214">
        <f>IF(N349="sníž. přenesená",J349,0)</f>
        <v>0</v>
      </c>
      <c r="BI349" s="214">
        <f>IF(N349="nulová",J349,0)</f>
        <v>0</v>
      </c>
      <c r="BJ349" s="17" t="s">
        <v>85</v>
      </c>
      <c r="BK349" s="214">
        <f>ROUND(I349*H349,2)</f>
        <v>0</v>
      </c>
      <c r="BL349" s="17" t="s">
        <v>168</v>
      </c>
      <c r="BM349" s="213" t="s">
        <v>624</v>
      </c>
    </row>
    <row r="350" spans="1:65" s="12" customFormat="1" ht="25.9" customHeight="1">
      <c r="B350" s="185"/>
      <c r="C350" s="186"/>
      <c r="D350" s="187" t="s">
        <v>76</v>
      </c>
      <c r="E350" s="188" t="s">
        <v>625</v>
      </c>
      <c r="F350" s="188" t="s">
        <v>626</v>
      </c>
      <c r="G350" s="186"/>
      <c r="H350" s="186"/>
      <c r="I350" s="189"/>
      <c r="J350" s="190">
        <f>BK350</f>
        <v>0</v>
      </c>
      <c r="K350" s="186"/>
      <c r="L350" s="191"/>
      <c r="M350" s="192"/>
      <c r="N350" s="193"/>
      <c r="O350" s="193"/>
      <c r="P350" s="194">
        <f>P351+P354</f>
        <v>0</v>
      </c>
      <c r="Q350" s="193"/>
      <c r="R350" s="194">
        <f>R351+R354</f>
        <v>0.2419</v>
      </c>
      <c r="S350" s="193"/>
      <c r="T350" s="195">
        <f>T351+T354</f>
        <v>0</v>
      </c>
      <c r="AR350" s="196" t="s">
        <v>87</v>
      </c>
      <c r="AT350" s="197" t="s">
        <v>76</v>
      </c>
      <c r="AU350" s="197" t="s">
        <v>77</v>
      </c>
      <c r="AY350" s="196" t="s">
        <v>162</v>
      </c>
      <c r="BK350" s="198">
        <f>BK351+BK354</f>
        <v>0</v>
      </c>
    </row>
    <row r="351" spans="1:65" s="12" customFormat="1" ht="22.9" customHeight="1">
      <c r="B351" s="185"/>
      <c r="C351" s="186"/>
      <c r="D351" s="187" t="s">
        <v>76</v>
      </c>
      <c r="E351" s="199" t="s">
        <v>627</v>
      </c>
      <c r="F351" s="199" t="s">
        <v>628</v>
      </c>
      <c r="G351" s="186"/>
      <c r="H351" s="186"/>
      <c r="I351" s="189"/>
      <c r="J351" s="200">
        <f>BK351</f>
        <v>0</v>
      </c>
      <c r="K351" s="186"/>
      <c r="L351" s="191"/>
      <c r="M351" s="192"/>
      <c r="N351" s="193"/>
      <c r="O351" s="193"/>
      <c r="P351" s="194">
        <f>SUM(P352:P353)</f>
        <v>0</v>
      </c>
      <c r="Q351" s="193"/>
      <c r="R351" s="194">
        <f>SUM(R352:R353)</f>
        <v>0.2419</v>
      </c>
      <c r="S351" s="193"/>
      <c r="T351" s="195">
        <f>SUM(T352:T353)</f>
        <v>0</v>
      </c>
      <c r="AR351" s="196" t="s">
        <v>87</v>
      </c>
      <c r="AT351" s="197" t="s">
        <v>76</v>
      </c>
      <c r="AU351" s="197" t="s">
        <v>85</v>
      </c>
      <c r="AY351" s="196" t="s">
        <v>162</v>
      </c>
      <c r="BK351" s="198">
        <f>SUM(BK352:BK353)</f>
        <v>0</v>
      </c>
    </row>
    <row r="352" spans="1:65" s="2" customFormat="1" ht="36" customHeight="1">
      <c r="A352" s="34"/>
      <c r="B352" s="35"/>
      <c r="C352" s="201" t="s">
        <v>629</v>
      </c>
      <c r="D352" s="201" t="s">
        <v>164</v>
      </c>
      <c r="E352" s="202" t="s">
        <v>630</v>
      </c>
      <c r="F352" s="203" t="s">
        <v>631</v>
      </c>
      <c r="G352" s="204" t="s">
        <v>167</v>
      </c>
      <c r="H352" s="205">
        <v>410</v>
      </c>
      <c r="I352" s="206"/>
      <c r="J352" s="207">
        <f>ROUND(I352*H352,2)</f>
        <v>0</v>
      </c>
      <c r="K352" s="208"/>
      <c r="L352" s="39"/>
      <c r="M352" s="209" t="s">
        <v>1</v>
      </c>
      <c r="N352" s="210" t="s">
        <v>42</v>
      </c>
      <c r="O352" s="71"/>
      <c r="P352" s="211">
        <f>O352*H352</f>
        <v>0</v>
      </c>
      <c r="Q352" s="211">
        <v>5.9000000000000003E-4</v>
      </c>
      <c r="R352" s="211">
        <f>Q352*H352</f>
        <v>0.2419</v>
      </c>
      <c r="S352" s="211">
        <v>0</v>
      </c>
      <c r="T352" s="212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13" t="s">
        <v>246</v>
      </c>
      <c r="AT352" s="213" t="s">
        <v>164</v>
      </c>
      <c r="AU352" s="213" t="s">
        <v>87</v>
      </c>
      <c r="AY352" s="17" t="s">
        <v>162</v>
      </c>
      <c r="BE352" s="214">
        <f>IF(N352="základní",J352,0)</f>
        <v>0</v>
      </c>
      <c r="BF352" s="214">
        <f>IF(N352="snížená",J352,0)</f>
        <v>0</v>
      </c>
      <c r="BG352" s="214">
        <f>IF(N352="zákl. přenesená",J352,0)</f>
        <v>0</v>
      </c>
      <c r="BH352" s="214">
        <f>IF(N352="sníž. přenesená",J352,0)</f>
        <v>0</v>
      </c>
      <c r="BI352" s="214">
        <f>IF(N352="nulová",J352,0)</f>
        <v>0</v>
      </c>
      <c r="BJ352" s="17" t="s">
        <v>85</v>
      </c>
      <c r="BK352" s="214">
        <f>ROUND(I352*H352,2)</f>
        <v>0</v>
      </c>
      <c r="BL352" s="17" t="s">
        <v>246</v>
      </c>
      <c r="BM352" s="213" t="s">
        <v>632</v>
      </c>
    </row>
    <row r="353" spans="1:65" s="13" customFormat="1" ht="11.25">
      <c r="B353" s="215"/>
      <c r="C353" s="216"/>
      <c r="D353" s="217" t="s">
        <v>170</v>
      </c>
      <c r="E353" s="218" t="s">
        <v>1</v>
      </c>
      <c r="F353" s="219" t="s">
        <v>633</v>
      </c>
      <c r="G353" s="216"/>
      <c r="H353" s="220">
        <v>410</v>
      </c>
      <c r="I353" s="221"/>
      <c r="J353" s="216"/>
      <c r="K353" s="216"/>
      <c r="L353" s="222"/>
      <c r="M353" s="223"/>
      <c r="N353" s="224"/>
      <c r="O353" s="224"/>
      <c r="P353" s="224"/>
      <c r="Q353" s="224"/>
      <c r="R353" s="224"/>
      <c r="S353" s="224"/>
      <c r="T353" s="225"/>
      <c r="AT353" s="226" t="s">
        <v>170</v>
      </c>
      <c r="AU353" s="226" t="s">
        <v>87</v>
      </c>
      <c r="AV353" s="13" t="s">
        <v>87</v>
      </c>
      <c r="AW353" s="13" t="s">
        <v>33</v>
      </c>
      <c r="AX353" s="13" t="s">
        <v>85</v>
      </c>
      <c r="AY353" s="226" t="s">
        <v>162</v>
      </c>
    </row>
    <row r="354" spans="1:65" s="12" customFormat="1" ht="22.9" customHeight="1">
      <c r="B354" s="185"/>
      <c r="C354" s="186"/>
      <c r="D354" s="187" t="s">
        <v>76</v>
      </c>
      <c r="E354" s="199" t="s">
        <v>634</v>
      </c>
      <c r="F354" s="199" t="s">
        <v>635</v>
      </c>
      <c r="G354" s="186"/>
      <c r="H354" s="186"/>
      <c r="I354" s="189"/>
      <c r="J354" s="200">
        <f>BK354</f>
        <v>0</v>
      </c>
      <c r="K354" s="186"/>
      <c r="L354" s="191"/>
      <c r="M354" s="192"/>
      <c r="N354" s="193"/>
      <c r="O354" s="193"/>
      <c r="P354" s="194">
        <f>SUM(P355:P358)</f>
        <v>0</v>
      </c>
      <c r="Q354" s="193"/>
      <c r="R354" s="194">
        <f>SUM(R355:R358)</f>
        <v>0</v>
      </c>
      <c r="S354" s="193"/>
      <c r="T354" s="195">
        <f>SUM(T355:T358)</f>
        <v>0</v>
      </c>
      <c r="AR354" s="196" t="s">
        <v>87</v>
      </c>
      <c r="AT354" s="197" t="s">
        <v>76</v>
      </c>
      <c r="AU354" s="197" t="s">
        <v>85</v>
      </c>
      <c r="AY354" s="196" t="s">
        <v>162</v>
      </c>
      <c r="BK354" s="198">
        <f>SUM(BK355:BK358)</f>
        <v>0</v>
      </c>
    </row>
    <row r="355" spans="1:65" s="2" customFormat="1" ht="24" customHeight="1">
      <c r="A355" s="34"/>
      <c r="B355" s="35"/>
      <c r="C355" s="201" t="s">
        <v>636</v>
      </c>
      <c r="D355" s="201" t="s">
        <v>164</v>
      </c>
      <c r="E355" s="202" t="s">
        <v>637</v>
      </c>
      <c r="F355" s="203" t="s">
        <v>638</v>
      </c>
      <c r="G355" s="204" t="s">
        <v>222</v>
      </c>
      <c r="H355" s="205">
        <v>350</v>
      </c>
      <c r="I355" s="206"/>
      <c r="J355" s="207">
        <f>ROUND(I355*H355,2)</f>
        <v>0</v>
      </c>
      <c r="K355" s="208"/>
      <c r="L355" s="39"/>
      <c r="M355" s="209" t="s">
        <v>1</v>
      </c>
      <c r="N355" s="210" t="s">
        <v>42</v>
      </c>
      <c r="O355" s="71"/>
      <c r="P355" s="211">
        <f>O355*H355</f>
        <v>0</v>
      </c>
      <c r="Q355" s="211">
        <v>0</v>
      </c>
      <c r="R355" s="211">
        <f>Q355*H355</f>
        <v>0</v>
      </c>
      <c r="S355" s="211">
        <v>0</v>
      </c>
      <c r="T355" s="212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13" t="s">
        <v>246</v>
      </c>
      <c r="AT355" s="213" t="s">
        <v>164</v>
      </c>
      <c r="AU355" s="213" t="s">
        <v>87</v>
      </c>
      <c r="AY355" s="17" t="s">
        <v>162</v>
      </c>
      <c r="BE355" s="214">
        <f>IF(N355="základní",J355,0)</f>
        <v>0</v>
      </c>
      <c r="BF355" s="214">
        <f>IF(N355="snížená",J355,0)</f>
        <v>0</v>
      </c>
      <c r="BG355" s="214">
        <f>IF(N355="zákl. přenesená",J355,0)</f>
        <v>0</v>
      </c>
      <c r="BH355" s="214">
        <f>IF(N355="sníž. přenesená",J355,0)</f>
        <v>0</v>
      </c>
      <c r="BI355" s="214">
        <f>IF(N355="nulová",J355,0)</f>
        <v>0</v>
      </c>
      <c r="BJ355" s="17" t="s">
        <v>85</v>
      </c>
      <c r="BK355" s="214">
        <f>ROUND(I355*H355,2)</f>
        <v>0</v>
      </c>
      <c r="BL355" s="17" t="s">
        <v>246</v>
      </c>
      <c r="BM355" s="213" t="s">
        <v>639</v>
      </c>
    </row>
    <row r="356" spans="1:65" s="2" customFormat="1" ht="19.5">
      <c r="A356" s="34"/>
      <c r="B356" s="35"/>
      <c r="C356" s="36"/>
      <c r="D356" s="217" t="s">
        <v>261</v>
      </c>
      <c r="E356" s="36"/>
      <c r="F356" s="248" t="s">
        <v>640</v>
      </c>
      <c r="G356" s="36"/>
      <c r="H356" s="36"/>
      <c r="I356" s="112"/>
      <c r="J356" s="36"/>
      <c r="K356" s="36"/>
      <c r="L356" s="39"/>
      <c r="M356" s="249"/>
      <c r="N356" s="250"/>
      <c r="O356" s="71"/>
      <c r="P356" s="71"/>
      <c r="Q356" s="71"/>
      <c r="R356" s="71"/>
      <c r="S356" s="71"/>
      <c r="T356" s="72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T356" s="17" t="s">
        <v>261</v>
      </c>
      <c r="AU356" s="17" t="s">
        <v>87</v>
      </c>
    </row>
    <row r="357" spans="1:65" s="14" customFormat="1" ht="22.5">
      <c r="B357" s="227"/>
      <c r="C357" s="228"/>
      <c r="D357" s="217" t="s">
        <v>170</v>
      </c>
      <c r="E357" s="229" t="s">
        <v>1</v>
      </c>
      <c r="F357" s="230" t="s">
        <v>641</v>
      </c>
      <c r="G357" s="228"/>
      <c r="H357" s="229" t="s">
        <v>1</v>
      </c>
      <c r="I357" s="231"/>
      <c r="J357" s="228"/>
      <c r="K357" s="228"/>
      <c r="L357" s="232"/>
      <c r="M357" s="233"/>
      <c r="N357" s="234"/>
      <c r="O357" s="234"/>
      <c r="P357" s="234"/>
      <c r="Q357" s="234"/>
      <c r="R357" s="234"/>
      <c r="S357" s="234"/>
      <c r="T357" s="235"/>
      <c r="AT357" s="236" t="s">
        <v>170</v>
      </c>
      <c r="AU357" s="236" t="s">
        <v>87</v>
      </c>
      <c r="AV357" s="14" t="s">
        <v>85</v>
      </c>
      <c r="AW357" s="14" t="s">
        <v>33</v>
      </c>
      <c r="AX357" s="14" t="s">
        <v>77</v>
      </c>
      <c r="AY357" s="236" t="s">
        <v>162</v>
      </c>
    </row>
    <row r="358" spans="1:65" s="13" customFormat="1" ht="11.25">
      <c r="B358" s="215"/>
      <c r="C358" s="216"/>
      <c r="D358" s="217" t="s">
        <v>170</v>
      </c>
      <c r="E358" s="218" t="s">
        <v>1</v>
      </c>
      <c r="F358" s="219" t="s">
        <v>642</v>
      </c>
      <c r="G358" s="216"/>
      <c r="H358" s="220">
        <v>350</v>
      </c>
      <c r="I358" s="221"/>
      <c r="J358" s="216"/>
      <c r="K358" s="216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170</v>
      </c>
      <c r="AU358" s="226" t="s">
        <v>87</v>
      </c>
      <c r="AV358" s="13" t="s">
        <v>87</v>
      </c>
      <c r="AW358" s="13" t="s">
        <v>33</v>
      </c>
      <c r="AX358" s="13" t="s">
        <v>85</v>
      </c>
      <c r="AY358" s="226" t="s">
        <v>162</v>
      </c>
    </row>
    <row r="359" spans="1:65" s="12" customFormat="1" ht="25.9" customHeight="1">
      <c r="B359" s="185"/>
      <c r="C359" s="186"/>
      <c r="D359" s="187" t="s">
        <v>76</v>
      </c>
      <c r="E359" s="188" t="s">
        <v>643</v>
      </c>
      <c r="F359" s="188" t="s">
        <v>644</v>
      </c>
      <c r="G359" s="186"/>
      <c r="H359" s="186"/>
      <c r="I359" s="189"/>
      <c r="J359" s="190">
        <f>BK359</f>
        <v>0</v>
      </c>
      <c r="K359" s="186"/>
      <c r="L359" s="191"/>
      <c r="M359" s="192"/>
      <c r="N359" s="193"/>
      <c r="O359" s="193"/>
      <c r="P359" s="194">
        <f>P360+P365+P367+P370+P373</f>
        <v>0</v>
      </c>
      <c r="Q359" s="193"/>
      <c r="R359" s="194">
        <f>R360+R365+R367+R370+R373</f>
        <v>0</v>
      </c>
      <c r="S359" s="193"/>
      <c r="T359" s="195">
        <f>T360+T365+T367+T370+T373</f>
        <v>0</v>
      </c>
      <c r="AR359" s="196" t="s">
        <v>183</v>
      </c>
      <c r="AT359" s="197" t="s">
        <v>76</v>
      </c>
      <c r="AU359" s="197" t="s">
        <v>77</v>
      </c>
      <c r="AY359" s="196" t="s">
        <v>162</v>
      </c>
      <c r="BK359" s="198">
        <f>BK360+BK365+BK367+BK370+BK373</f>
        <v>0</v>
      </c>
    </row>
    <row r="360" spans="1:65" s="12" customFormat="1" ht="22.9" customHeight="1">
      <c r="B360" s="185"/>
      <c r="C360" s="186"/>
      <c r="D360" s="187" t="s">
        <v>76</v>
      </c>
      <c r="E360" s="199" t="s">
        <v>645</v>
      </c>
      <c r="F360" s="199" t="s">
        <v>646</v>
      </c>
      <c r="G360" s="186"/>
      <c r="H360" s="186"/>
      <c r="I360" s="189"/>
      <c r="J360" s="200">
        <f>BK360</f>
        <v>0</v>
      </c>
      <c r="K360" s="186"/>
      <c r="L360" s="191"/>
      <c r="M360" s="192"/>
      <c r="N360" s="193"/>
      <c r="O360" s="193"/>
      <c r="P360" s="194">
        <f>SUM(P361:P364)</f>
        <v>0</v>
      </c>
      <c r="Q360" s="193"/>
      <c r="R360" s="194">
        <f>SUM(R361:R364)</f>
        <v>0</v>
      </c>
      <c r="S360" s="193"/>
      <c r="T360" s="195">
        <f>SUM(T361:T364)</f>
        <v>0</v>
      </c>
      <c r="AR360" s="196" t="s">
        <v>183</v>
      </c>
      <c r="AT360" s="197" t="s">
        <v>76</v>
      </c>
      <c r="AU360" s="197" t="s">
        <v>85</v>
      </c>
      <c r="AY360" s="196" t="s">
        <v>162</v>
      </c>
      <c r="BK360" s="198">
        <f>SUM(BK361:BK364)</f>
        <v>0</v>
      </c>
    </row>
    <row r="361" spans="1:65" s="2" customFormat="1" ht="16.5" customHeight="1">
      <c r="A361" s="34"/>
      <c r="B361" s="35"/>
      <c r="C361" s="201" t="s">
        <v>647</v>
      </c>
      <c r="D361" s="201" t="s">
        <v>164</v>
      </c>
      <c r="E361" s="202" t="s">
        <v>648</v>
      </c>
      <c r="F361" s="203" t="s">
        <v>649</v>
      </c>
      <c r="G361" s="204" t="s">
        <v>650</v>
      </c>
      <c r="H361" s="205">
        <v>1</v>
      </c>
      <c r="I361" s="206"/>
      <c r="J361" s="207">
        <f>ROUND(I361*H361,2)</f>
        <v>0</v>
      </c>
      <c r="K361" s="208"/>
      <c r="L361" s="39"/>
      <c r="M361" s="209" t="s">
        <v>1</v>
      </c>
      <c r="N361" s="210" t="s">
        <v>42</v>
      </c>
      <c r="O361" s="71"/>
      <c r="P361" s="211">
        <f>O361*H361</f>
        <v>0</v>
      </c>
      <c r="Q361" s="211">
        <v>0</v>
      </c>
      <c r="R361" s="211">
        <f>Q361*H361</f>
        <v>0</v>
      </c>
      <c r="S361" s="211">
        <v>0</v>
      </c>
      <c r="T361" s="212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13" t="s">
        <v>651</v>
      </c>
      <c r="AT361" s="213" t="s">
        <v>164</v>
      </c>
      <c r="AU361" s="213" t="s">
        <v>87</v>
      </c>
      <c r="AY361" s="17" t="s">
        <v>162</v>
      </c>
      <c r="BE361" s="214">
        <f>IF(N361="základní",J361,0)</f>
        <v>0</v>
      </c>
      <c r="BF361" s="214">
        <f>IF(N361="snížená",J361,0)</f>
        <v>0</v>
      </c>
      <c r="BG361" s="214">
        <f>IF(N361="zákl. přenesená",J361,0)</f>
        <v>0</v>
      </c>
      <c r="BH361" s="214">
        <f>IF(N361="sníž. přenesená",J361,0)</f>
        <v>0</v>
      </c>
      <c r="BI361" s="214">
        <f>IF(N361="nulová",J361,0)</f>
        <v>0</v>
      </c>
      <c r="BJ361" s="17" t="s">
        <v>85</v>
      </c>
      <c r="BK361" s="214">
        <f>ROUND(I361*H361,2)</f>
        <v>0</v>
      </c>
      <c r="BL361" s="17" t="s">
        <v>651</v>
      </c>
      <c r="BM361" s="213" t="s">
        <v>652</v>
      </c>
    </row>
    <row r="362" spans="1:65" s="2" customFormat="1" ht="19.5">
      <c r="A362" s="34"/>
      <c r="B362" s="35"/>
      <c r="C362" s="36"/>
      <c r="D362" s="217" t="s">
        <v>261</v>
      </c>
      <c r="E362" s="36"/>
      <c r="F362" s="248" t="s">
        <v>653</v>
      </c>
      <c r="G362" s="36"/>
      <c r="H362" s="36"/>
      <c r="I362" s="112"/>
      <c r="J362" s="36"/>
      <c r="K362" s="36"/>
      <c r="L362" s="39"/>
      <c r="M362" s="249"/>
      <c r="N362" s="250"/>
      <c r="O362" s="71"/>
      <c r="P362" s="71"/>
      <c r="Q362" s="71"/>
      <c r="R362" s="71"/>
      <c r="S362" s="71"/>
      <c r="T362" s="72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T362" s="17" t="s">
        <v>261</v>
      </c>
      <c r="AU362" s="17" t="s">
        <v>87</v>
      </c>
    </row>
    <row r="363" spans="1:65" s="2" customFormat="1" ht="16.5" customHeight="1">
      <c r="A363" s="34"/>
      <c r="B363" s="35"/>
      <c r="C363" s="201" t="s">
        <v>654</v>
      </c>
      <c r="D363" s="201" t="s">
        <v>164</v>
      </c>
      <c r="E363" s="202" t="s">
        <v>655</v>
      </c>
      <c r="F363" s="203" t="s">
        <v>656</v>
      </c>
      <c r="G363" s="204" t="s">
        <v>650</v>
      </c>
      <c r="H363" s="205">
        <v>1</v>
      </c>
      <c r="I363" s="206"/>
      <c r="J363" s="207">
        <f>ROUND(I363*H363,2)</f>
        <v>0</v>
      </c>
      <c r="K363" s="208"/>
      <c r="L363" s="39"/>
      <c r="M363" s="209" t="s">
        <v>1</v>
      </c>
      <c r="N363" s="210" t="s">
        <v>42</v>
      </c>
      <c r="O363" s="71"/>
      <c r="P363" s="211">
        <f>O363*H363</f>
        <v>0</v>
      </c>
      <c r="Q363" s="211">
        <v>0</v>
      </c>
      <c r="R363" s="211">
        <f>Q363*H363</f>
        <v>0</v>
      </c>
      <c r="S363" s="211">
        <v>0</v>
      </c>
      <c r="T363" s="212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13" t="s">
        <v>651</v>
      </c>
      <c r="AT363" s="213" t="s">
        <v>164</v>
      </c>
      <c r="AU363" s="213" t="s">
        <v>87</v>
      </c>
      <c r="AY363" s="17" t="s">
        <v>162</v>
      </c>
      <c r="BE363" s="214">
        <f>IF(N363="základní",J363,0)</f>
        <v>0</v>
      </c>
      <c r="BF363" s="214">
        <f>IF(N363="snížená",J363,0)</f>
        <v>0</v>
      </c>
      <c r="BG363" s="214">
        <f>IF(N363="zákl. přenesená",J363,0)</f>
        <v>0</v>
      </c>
      <c r="BH363" s="214">
        <f>IF(N363="sníž. přenesená",J363,0)</f>
        <v>0</v>
      </c>
      <c r="BI363" s="214">
        <f>IF(N363="nulová",J363,0)</f>
        <v>0</v>
      </c>
      <c r="BJ363" s="17" t="s">
        <v>85</v>
      </c>
      <c r="BK363" s="214">
        <f>ROUND(I363*H363,2)</f>
        <v>0</v>
      </c>
      <c r="BL363" s="17" t="s">
        <v>651</v>
      </c>
      <c r="BM363" s="213" t="s">
        <v>657</v>
      </c>
    </row>
    <row r="364" spans="1:65" s="2" customFormat="1" ht="16.5" customHeight="1">
      <c r="A364" s="34"/>
      <c r="B364" s="35"/>
      <c r="C364" s="201" t="s">
        <v>658</v>
      </c>
      <c r="D364" s="201" t="s">
        <v>164</v>
      </c>
      <c r="E364" s="202" t="s">
        <v>659</v>
      </c>
      <c r="F364" s="203" t="s">
        <v>660</v>
      </c>
      <c r="G364" s="204" t="s">
        <v>650</v>
      </c>
      <c r="H364" s="205">
        <v>1</v>
      </c>
      <c r="I364" s="206"/>
      <c r="J364" s="207">
        <f>ROUND(I364*H364,2)</f>
        <v>0</v>
      </c>
      <c r="K364" s="208"/>
      <c r="L364" s="39"/>
      <c r="M364" s="209" t="s">
        <v>1</v>
      </c>
      <c r="N364" s="210" t="s">
        <v>42</v>
      </c>
      <c r="O364" s="71"/>
      <c r="P364" s="211">
        <f>O364*H364</f>
        <v>0</v>
      </c>
      <c r="Q364" s="211">
        <v>0</v>
      </c>
      <c r="R364" s="211">
        <f>Q364*H364</f>
        <v>0</v>
      </c>
      <c r="S364" s="211">
        <v>0</v>
      </c>
      <c r="T364" s="212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13" t="s">
        <v>651</v>
      </c>
      <c r="AT364" s="213" t="s">
        <v>164</v>
      </c>
      <c r="AU364" s="213" t="s">
        <v>87</v>
      </c>
      <c r="AY364" s="17" t="s">
        <v>162</v>
      </c>
      <c r="BE364" s="214">
        <f>IF(N364="základní",J364,0)</f>
        <v>0</v>
      </c>
      <c r="BF364" s="214">
        <f>IF(N364="snížená",J364,0)</f>
        <v>0</v>
      </c>
      <c r="BG364" s="214">
        <f>IF(N364="zákl. přenesená",J364,0)</f>
        <v>0</v>
      </c>
      <c r="BH364" s="214">
        <f>IF(N364="sníž. přenesená",J364,0)</f>
        <v>0</v>
      </c>
      <c r="BI364" s="214">
        <f>IF(N364="nulová",J364,0)</f>
        <v>0</v>
      </c>
      <c r="BJ364" s="17" t="s">
        <v>85</v>
      </c>
      <c r="BK364" s="214">
        <f>ROUND(I364*H364,2)</f>
        <v>0</v>
      </c>
      <c r="BL364" s="17" t="s">
        <v>651</v>
      </c>
      <c r="BM364" s="213" t="s">
        <v>661</v>
      </c>
    </row>
    <row r="365" spans="1:65" s="12" customFormat="1" ht="22.9" customHeight="1">
      <c r="B365" s="185"/>
      <c r="C365" s="186"/>
      <c r="D365" s="187" t="s">
        <v>76</v>
      </c>
      <c r="E365" s="199" t="s">
        <v>662</v>
      </c>
      <c r="F365" s="199" t="s">
        <v>663</v>
      </c>
      <c r="G365" s="186"/>
      <c r="H365" s="186"/>
      <c r="I365" s="189"/>
      <c r="J365" s="200">
        <f>BK365</f>
        <v>0</v>
      </c>
      <c r="K365" s="186"/>
      <c r="L365" s="191"/>
      <c r="M365" s="192"/>
      <c r="N365" s="193"/>
      <c r="O365" s="193"/>
      <c r="P365" s="194">
        <f>P366</f>
        <v>0</v>
      </c>
      <c r="Q365" s="193"/>
      <c r="R365" s="194">
        <f>R366</f>
        <v>0</v>
      </c>
      <c r="S365" s="193"/>
      <c r="T365" s="195">
        <f>T366</f>
        <v>0</v>
      </c>
      <c r="AR365" s="196" t="s">
        <v>183</v>
      </c>
      <c r="AT365" s="197" t="s">
        <v>76</v>
      </c>
      <c r="AU365" s="197" t="s">
        <v>85</v>
      </c>
      <c r="AY365" s="196" t="s">
        <v>162</v>
      </c>
      <c r="BK365" s="198">
        <f>BK366</f>
        <v>0</v>
      </c>
    </row>
    <row r="366" spans="1:65" s="2" customFormat="1" ht="16.5" customHeight="1">
      <c r="A366" s="34"/>
      <c r="B366" s="35"/>
      <c r="C366" s="201" t="s">
        <v>664</v>
      </c>
      <c r="D366" s="201" t="s">
        <v>164</v>
      </c>
      <c r="E366" s="202" t="s">
        <v>665</v>
      </c>
      <c r="F366" s="203" t="s">
        <v>663</v>
      </c>
      <c r="G366" s="204" t="s">
        <v>650</v>
      </c>
      <c r="H366" s="205">
        <v>1</v>
      </c>
      <c r="I366" s="206"/>
      <c r="J366" s="207">
        <f>ROUND(I366*H366,2)</f>
        <v>0</v>
      </c>
      <c r="K366" s="208"/>
      <c r="L366" s="39"/>
      <c r="M366" s="209" t="s">
        <v>1</v>
      </c>
      <c r="N366" s="210" t="s">
        <v>42</v>
      </c>
      <c r="O366" s="71"/>
      <c r="P366" s="211">
        <f>O366*H366</f>
        <v>0</v>
      </c>
      <c r="Q366" s="211">
        <v>0</v>
      </c>
      <c r="R366" s="211">
        <f>Q366*H366</f>
        <v>0</v>
      </c>
      <c r="S366" s="211">
        <v>0</v>
      </c>
      <c r="T366" s="212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13" t="s">
        <v>651</v>
      </c>
      <c r="AT366" s="213" t="s">
        <v>164</v>
      </c>
      <c r="AU366" s="213" t="s">
        <v>87</v>
      </c>
      <c r="AY366" s="17" t="s">
        <v>162</v>
      </c>
      <c r="BE366" s="214">
        <f>IF(N366="základní",J366,0)</f>
        <v>0</v>
      </c>
      <c r="BF366" s="214">
        <f>IF(N366="snížená",J366,0)</f>
        <v>0</v>
      </c>
      <c r="BG366" s="214">
        <f>IF(N366="zákl. přenesená",J366,0)</f>
        <v>0</v>
      </c>
      <c r="BH366" s="214">
        <f>IF(N366="sníž. přenesená",J366,0)</f>
        <v>0</v>
      </c>
      <c r="BI366" s="214">
        <f>IF(N366="nulová",J366,0)</f>
        <v>0</v>
      </c>
      <c r="BJ366" s="17" t="s">
        <v>85</v>
      </c>
      <c r="BK366" s="214">
        <f>ROUND(I366*H366,2)</f>
        <v>0</v>
      </c>
      <c r="BL366" s="17" t="s">
        <v>651</v>
      </c>
      <c r="BM366" s="213" t="s">
        <v>666</v>
      </c>
    </row>
    <row r="367" spans="1:65" s="12" customFormat="1" ht="22.9" customHeight="1">
      <c r="B367" s="185"/>
      <c r="C367" s="186"/>
      <c r="D367" s="187" t="s">
        <v>76</v>
      </c>
      <c r="E367" s="199" t="s">
        <v>667</v>
      </c>
      <c r="F367" s="199" t="s">
        <v>668</v>
      </c>
      <c r="G367" s="186"/>
      <c r="H367" s="186"/>
      <c r="I367" s="189"/>
      <c r="J367" s="200">
        <f>BK367</f>
        <v>0</v>
      </c>
      <c r="K367" s="186"/>
      <c r="L367" s="191"/>
      <c r="M367" s="192"/>
      <c r="N367" s="193"/>
      <c r="O367" s="193"/>
      <c r="P367" s="194">
        <f>SUM(P368:P369)</f>
        <v>0</v>
      </c>
      <c r="Q367" s="193"/>
      <c r="R367" s="194">
        <f>SUM(R368:R369)</f>
        <v>0</v>
      </c>
      <c r="S367" s="193"/>
      <c r="T367" s="195">
        <f>SUM(T368:T369)</f>
        <v>0</v>
      </c>
      <c r="AR367" s="196" t="s">
        <v>183</v>
      </c>
      <c r="AT367" s="197" t="s">
        <v>76</v>
      </c>
      <c r="AU367" s="197" t="s">
        <v>85</v>
      </c>
      <c r="AY367" s="196" t="s">
        <v>162</v>
      </c>
      <c r="BK367" s="198">
        <f>SUM(BK368:BK369)</f>
        <v>0</v>
      </c>
    </row>
    <row r="368" spans="1:65" s="2" customFormat="1" ht="16.5" customHeight="1">
      <c r="A368" s="34"/>
      <c r="B368" s="35"/>
      <c r="C368" s="201" t="s">
        <v>555</v>
      </c>
      <c r="D368" s="201" t="s">
        <v>164</v>
      </c>
      <c r="E368" s="202" t="s">
        <v>669</v>
      </c>
      <c r="F368" s="203" t="s">
        <v>670</v>
      </c>
      <c r="G368" s="204" t="s">
        <v>650</v>
      </c>
      <c r="H368" s="205">
        <v>1</v>
      </c>
      <c r="I368" s="206"/>
      <c r="J368" s="207">
        <f>ROUND(I368*H368,2)</f>
        <v>0</v>
      </c>
      <c r="K368" s="208"/>
      <c r="L368" s="39"/>
      <c r="M368" s="209" t="s">
        <v>1</v>
      </c>
      <c r="N368" s="210" t="s">
        <v>42</v>
      </c>
      <c r="O368" s="71"/>
      <c r="P368" s="211">
        <f>O368*H368</f>
        <v>0</v>
      </c>
      <c r="Q368" s="211">
        <v>0</v>
      </c>
      <c r="R368" s="211">
        <f>Q368*H368</f>
        <v>0</v>
      </c>
      <c r="S368" s="211">
        <v>0</v>
      </c>
      <c r="T368" s="212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13" t="s">
        <v>651</v>
      </c>
      <c r="AT368" s="213" t="s">
        <v>164</v>
      </c>
      <c r="AU368" s="213" t="s">
        <v>87</v>
      </c>
      <c r="AY368" s="17" t="s">
        <v>162</v>
      </c>
      <c r="BE368" s="214">
        <f>IF(N368="základní",J368,0)</f>
        <v>0</v>
      </c>
      <c r="BF368" s="214">
        <f>IF(N368="snížená",J368,0)</f>
        <v>0</v>
      </c>
      <c r="BG368" s="214">
        <f>IF(N368="zákl. přenesená",J368,0)</f>
        <v>0</v>
      </c>
      <c r="BH368" s="214">
        <f>IF(N368="sníž. přenesená",J368,0)</f>
        <v>0</v>
      </c>
      <c r="BI368" s="214">
        <f>IF(N368="nulová",J368,0)</f>
        <v>0</v>
      </c>
      <c r="BJ368" s="17" t="s">
        <v>85</v>
      </c>
      <c r="BK368" s="214">
        <f>ROUND(I368*H368,2)</f>
        <v>0</v>
      </c>
      <c r="BL368" s="17" t="s">
        <v>651</v>
      </c>
      <c r="BM368" s="213" t="s">
        <v>671</v>
      </c>
    </row>
    <row r="369" spans="1:65" s="2" customFormat="1" ht="19.5">
      <c r="A369" s="34"/>
      <c r="B369" s="35"/>
      <c r="C369" s="36"/>
      <c r="D369" s="217" t="s">
        <v>261</v>
      </c>
      <c r="E369" s="36"/>
      <c r="F369" s="248" t="s">
        <v>672</v>
      </c>
      <c r="G369" s="36"/>
      <c r="H369" s="36"/>
      <c r="I369" s="112"/>
      <c r="J369" s="36"/>
      <c r="K369" s="36"/>
      <c r="L369" s="39"/>
      <c r="M369" s="249"/>
      <c r="N369" s="250"/>
      <c r="O369" s="71"/>
      <c r="P369" s="71"/>
      <c r="Q369" s="71"/>
      <c r="R369" s="71"/>
      <c r="S369" s="71"/>
      <c r="T369" s="72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T369" s="17" t="s">
        <v>261</v>
      </c>
      <c r="AU369" s="17" t="s">
        <v>87</v>
      </c>
    </row>
    <row r="370" spans="1:65" s="12" customFormat="1" ht="22.9" customHeight="1">
      <c r="B370" s="185"/>
      <c r="C370" s="186"/>
      <c r="D370" s="187" t="s">
        <v>76</v>
      </c>
      <c r="E370" s="199" t="s">
        <v>673</v>
      </c>
      <c r="F370" s="199" t="s">
        <v>674</v>
      </c>
      <c r="G370" s="186"/>
      <c r="H370" s="186"/>
      <c r="I370" s="189"/>
      <c r="J370" s="200">
        <f>BK370</f>
        <v>0</v>
      </c>
      <c r="K370" s="186"/>
      <c r="L370" s="191"/>
      <c r="M370" s="192"/>
      <c r="N370" s="193"/>
      <c r="O370" s="193"/>
      <c r="P370" s="194">
        <f>SUM(P371:P372)</f>
        <v>0</v>
      </c>
      <c r="Q370" s="193"/>
      <c r="R370" s="194">
        <f>SUM(R371:R372)</f>
        <v>0</v>
      </c>
      <c r="S370" s="193"/>
      <c r="T370" s="195">
        <f>SUM(T371:T372)</f>
        <v>0</v>
      </c>
      <c r="AR370" s="196" t="s">
        <v>183</v>
      </c>
      <c r="AT370" s="197" t="s">
        <v>76</v>
      </c>
      <c r="AU370" s="197" t="s">
        <v>85</v>
      </c>
      <c r="AY370" s="196" t="s">
        <v>162</v>
      </c>
      <c r="BK370" s="198">
        <f>SUM(BK371:BK372)</f>
        <v>0</v>
      </c>
    </row>
    <row r="371" spans="1:65" s="2" customFormat="1" ht="16.5" customHeight="1">
      <c r="A371" s="34"/>
      <c r="B371" s="35"/>
      <c r="C371" s="201" t="s">
        <v>675</v>
      </c>
      <c r="D371" s="201" t="s">
        <v>164</v>
      </c>
      <c r="E371" s="202" t="s">
        <v>676</v>
      </c>
      <c r="F371" s="203" t="s">
        <v>677</v>
      </c>
      <c r="G371" s="204" t="s">
        <v>650</v>
      </c>
      <c r="H371" s="205">
        <v>1</v>
      </c>
      <c r="I371" s="206"/>
      <c r="J371" s="207">
        <f>ROUND(I371*H371,2)</f>
        <v>0</v>
      </c>
      <c r="K371" s="208"/>
      <c r="L371" s="39"/>
      <c r="M371" s="209" t="s">
        <v>1</v>
      </c>
      <c r="N371" s="210" t="s">
        <v>42</v>
      </c>
      <c r="O371" s="71"/>
      <c r="P371" s="211">
        <f>O371*H371</f>
        <v>0</v>
      </c>
      <c r="Q371" s="211">
        <v>0</v>
      </c>
      <c r="R371" s="211">
        <f>Q371*H371</f>
        <v>0</v>
      </c>
      <c r="S371" s="211">
        <v>0</v>
      </c>
      <c r="T371" s="212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13" t="s">
        <v>651</v>
      </c>
      <c r="AT371" s="213" t="s">
        <v>164</v>
      </c>
      <c r="AU371" s="213" t="s">
        <v>87</v>
      </c>
      <c r="AY371" s="17" t="s">
        <v>162</v>
      </c>
      <c r="BE371" s="214">
        <f>IF(N371="základní",J371,0)</f>
        <v>0</v>
      </c>
      <c r="BF371" s="214">
        <f>IF(N371="snížená",J371,0)</f>
        <v>0</v>
      </c>
      <c r="BG371" s="214">
        <f>IF(N371="zákl. přenesená",J371,0)</f>
        <v>0</v>
      </c>
      <c r="BH371" s="214">
        <f>IF(N371="sníž. přenesená",J371,0)</f>
        <v>0</v>
      </c>
      <c r="BI371" s="214">
        <f>IF(N371="nulová",J371,0)</f>
        <v>0</v>
      </c>
      <c r="BJ371" s="17" t="s">
        <v>85</v>
      </c>
      <c r="BK371" s="214">
        <f>ROUND(I371*H371,2)</f>
        <v>0</v>
      </c>
      <c r="BL371" s="17" t="s">
        <v>651</v>
      </c>
      <c r="BM371" s="213" t="s">
        <v>678</v>
      </c>
    </row>
    <row r="372" spans="1:65" s="2" customFormat="1" ht="19.5">
      <c r="A372" s="34"/>
      <c r="B372" s="35"/>
      <c r="C372" s="36"/>
      <c r="D372" s="217" t="s">
        <v>261</v>
      </c>
      <c r="E372" s="36"/>
      <c r="F372" s="248" t="s">
        <v>679</v>
      </c>
      <c r="G372" s="36"/>
      <c r="H372" s="36"/>
      <c r="I372" s="112"/>
      <c r="J372" s="36"/>
      <c r="K372" s="36"/>
      <c r="L372" s="39"/>
      <c r="M372" s="249"/>
      <c r="N372" s="250"/>
      <c r="O372" s="71"/>
      <c r="P372" s="71"/>
      <c r="Q372" s="71"/>
      <c r="R372" s="71"/>
      <c r="S372" s="71"/>
      <c r="T372" s="72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T372" s="17" t="s">
        <v>261</v>
      </c>
      <c r="AU372" s="17" t="s">
        <v>87</v>
      </c>
    </row>
    <row r="373" spans="1:65" s="12" customFormat="1" ht="22.9" customHeight="1">
      <c r="B373" s="185"/>
      <c r="C373" s="186"/>
      <c r="D373" s="187" t="s">
        <v>76</v>
      </c>
      <c r="E373" s="199" t="s">
        <v>680</v>
      </c>
      <c r="F373" s="199" t="s">
        <v>681</v>
      </c>
      <c r="G373" s="186"/>
      <c r="H373" s="186"/>
      <c r="I373" s="189"/>
      <c r="J373" s="200">
        <f>BK373</f>
        <v>0</v>
      </c>
      <c r="K373" s="186"/>
      <c r="L373" s="191"/>
      <c r="M373" s="192"/>
      <c r="N373" s="193"/>
      <c r="O373" s="193"/>
      <c r="P373" s="194">
        <f>P374</f>
        <v>0</v>
      </c>
      <c r="Q373" s="193"/>
      <c r="R373" s="194">
        <f>R374</f>
        <v>0</v>
      </c>
      <c r="S373" s="193"/>
      <c r="T373" s="195">
        <f>T374</f>
        <v>0</v>
      </c>
      <c r="AR373" s="196" t="s">
        <v>183</v>
      </c>
      <c r="AT373" s="197" t="s">
        <v>76</v>
      </c>
      <c r="AU373" s="197" t="s">
        <v>85</v>
      </c>
      <c r="AY373" s="196" t="s">
        <v>162</v>
      </c>
      <c r="BK373" s="198">
        <f>BK374</f>
        <v>0</v>
      </c>
    </row>
    <row r="374" spans="1:65" s="2" customFormat="1" ht="16.5" customHeight="1">
      <c r="A374" s="34"/>
      <c r="B374" s="35"/>
      <c r="C374" s="201" t="s">
        <v>682</v>
      </c>
      <c r="D374" s="201" t="s">
        <v>164</v>
      </c>
      <c r="E374" s="202" t="s">
        <v>683</v>
      </c>
      <c r="F374" s="203" t="s">
        <v>684</v>
      </c>
      <c r="G374" s="204" t="s">
        <v>650</v>
      </c>
      <c r="H374" s="205">
        <v>1</v>
      </c>
      <c r="I374" s="206"/>
      <c r="J374" s="207">
        <f>ROUND(I374*H374,2)</f>
        <v>0</v>
      </c>
      <c r="K374" s="208"/>
      <c r="L374" s="39"/>
      <c r="M374" s="262" t="s">
        <v>1</v>
      </c>
      <c r="N374" s="263" t="s">
        <v>42</v>
      </c>
      <c r="O374" s="264"/>
      <c r="P374" s="265">
        <f>O374*H374</f>
        <v>0</v>
      </c>
      <c r="Q374" s="265">
        <v>0</v>
      </c>
      <c r="R374" s="265">
        <f>Q374*H374</f>
        <v>0</v>
      </c>
      <c r="S374" s="265">
        <v>0</v>
      </c>
      <c r="T374" s="266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13" t="s">
        <v>651</v>
      </c>
      <c r="AT374" s="213" t="s">
        <v>164</v>
      </c>
      <c r="AU374" s="213" t="s">
        <v>87</v>
      </c>
      <c r="AY374" s="17" t="s">
        <v>162</v>
      </c>
      <c r="BE374" s="214">
        <f>IF(N374="základní",J374,0)</f>
        <v>0</v>
      </c>
      <c r="BF374" s="214">
        <f>IF(N374="snížená",J374,0)</f>
        <v>0</v>
      </c>
      <c r="BG374" s="214">
        <f>IF(N374="zákl. přenesená",J374,0)</f>
        <v>0</v>
      </c>
      <c r="BH374" s="214">
        <f>IF(N374="sníž. přenesená",J374,0)</f>
        <v>0</v>
      </c>
      <c r="BI374" s="214">
        <f>IF(N374="nulová",J374,0)</f>
        <v>0</v>
      </c>
      <c r="BJ374" s="17" t="s">
        <v>85</v>
      </c>
      <c r="BK374" s="214">
        <f>ROUND(I374*H374,2)</f>
        <v>0</v>
      </c>
      <c r="BL374" s="17" t="s">
        <v>651</v>
      </c>
      <c r="BM374" s="213" t="s">
        <v>685</v>
      </c>
    </row>
    <row r="375" spans="1:65" s="2" customFormat="1" ht="6.95" customHeight="1">
      <c r="A375" s="34"/>
      <c r="B375" s="54"/>
      <c r="C375" s="55"/>
      <c r="D375" s="55"/>
      <c r="E375" s="55"/>
      <c r="F375" s="55"/>
      <c r="G375" s="55"/>
      <c r="H375" s="55"/>
      <c r="I375" s="149"/>
      <c r="J375" s="55"/>
      <c r="K375" s="55"/>
      <c r="L375" s="39"/>
      <c r="M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</row>
  </sheetData>
  <sheetProtection algorithmName="SHA-512" hashValue="aTs+2+xihqzznly6MZItMHp2HcXMhPMJxRxAdLndPzQO+rx8BA6zbtfFbJVPCnKoOgPrKiJwESUvN5uO7bBm/g==" saltValue="gSv0FXEY44MN9ggLBU1xSGF9VhOo61fPcJ22zeOGKCwpTZ7KhsWlw+BimTOYAqkiXRYR1y5L/a5Z8Y2WAwraEQ==" spinCount="100000" sheet="1" objects="1" scenarios="1" formatColumns="0" formatRows="0" autoFilter="0"/>
  <autoFilter ref="C133:K374" xr:uid="{00000000-0009-0000-0000-000001000000}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Komunikace</vt:lpstr>
      <vt:lpstr>'01 - Komunikace'!Názvy_tisku</vt:lpstr>
      <vt:lpstr>'Rekapitulace stavby'!Názvy_tisku</vt:lpstr>
      <vt:lpstr>'01 - Komunikace'!Oblast_tisku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T-X230\Petr</dc:creator>
  <cp:lastModifiedBy>Hulova</cp:lastModifiedBy>
  <dcterms:created xsi:type="dcterms:W3CDTF">2019-11-04T09:36:48Z</dcterms:created>
  <dcterms:modified xsi:type="dcterms:W3CDTF">2020-01-08T15:13:04Z</dcterms:modified>
</cp:coreProperties>
</file>