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ulova\Desktop\Obložení MŠ\"/>
    </mc:Choice>
  </mc:AlternateContent>
  <xr:revisionPtr revIDLastSave="0" documentId="8_{C9793375-6307-4890-88A8-EB91E948AA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14" i="1"/>
  <c r="G16" i="1"/>
  <c r="G18" i="1"/>
  <c r="G20" i="1"/>
  <c r="G22" i="1"/>
  <c r="G24" i="1"/>
  <c r="G26" i="1"/>
  <c r="G28" i="1"/>
  <c r="G30" i="1"/>
  <c r="G32" i="1"/>
  <c r="G12" i="1"/>
  <c r="G10" i="1"/>
  <c r="K29" i="1"/>
  <c r="K26" i="1"/>
  <c r="J23" i="1"/>
  <c r="J22" i="1"/>
  <c r="J21" i="1"/>
  <c r="K13" i="1"/>
  <c r="K12" i="1"/>
  <c r="K11" i="1"/>
  <c r="K8" i="1"/>
  <c r="E12" i="1" s="1"/>
  <c r="K10" i="1"/>
  <c r="K14" i="1" s="1"/>
  <c r="E14" i="1" s="1"/>
  <c r="E16" i="1"/>
  <c r="E34" i="1"/>
  <c r="E30" i="1" s="1"/>
  <c r="E10" i="1"/>
  <c r="J36" i="1"/>
  <c r="J35" i="1"/>
  <c r="J34" i="1"/>
  <c r="J33" i="1"/>
  <c r="J20" i="1"/>
  <c r="F37" i="1" l="1"/>
  <c r="J24" i="1"/>
  <c r="E32" i="1"/>
  <c r="K27" i="1"/>
  <c r="E18" i="1"/>
  <c r="J37" i="1"/>
  <c r="E24" i="1"/>
  <c r="E22" i="1"/>
  <c r="E20" i="1" l="1"/>
  <c r="K28" i="1"/>
  <c r="K30" i="1"/>
</calcChain>
</file>

<file path=xl/sharedStrings.xml><?xml version="1.0" encoding="utf-8"?>
<sst xmlns="http://schemas.openxmlformats.org/spreadsheetml/2006/main" count="93" uniqueCount="58">
  <si>
    <t>Výkaz výměr</t>
  </si>
  <si>
    <t>Název stavby</t>
  </si>
  <si>
    <t>Č.</t>
  </si>
  <si>
    <t>Kód</t>
  </si>
  <si>
    <t>Zkrácený popis</t>
  </si>
  <si>
    <t>M.j.</t>
  </si>
  <si>
    <t>Množství</t>
  </si>
  <si>
    <t>m</t>
  </si>
  <si>
    <t>Hranol 80/100</t>
  </si>
  <si>
    <t>m2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</si>
  <si>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</si>
  <si>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Podkladní hranol pro atiku</t>
  </si>
  <si>
    <t>Vodovzdorná překližka</t>
  </si>
  <si>
    <t>Oplechování atika</t>
  </si>
  <si>
    <t>Plech 10x10mm, tl. 10mm</t>
  </si>
  <si>
    <t>kus</t>
  </si>
  <si>
    <t>L uhelník tl. 5mm</t>
  </si>
  <si>
    <t>Spojovací materiál dřevo/dřevo</t>
  </si>
  <si>
    <t>Lokalita</t>
  </si>
  <si>
    <t>Druh stavby</t>
  </si>
  <si>
    <t>Montáž</t>
  </si>
  <si>
    <t>Jednot. Cena (Kč)</t>
  </si>
  <si>
    <t>Cetris FINISH tl. 12mm</t>
  </si>
  <si>
    <t>Cetris</t>
  </si>
  <si>
    <t>Pohled 1</t>
  </si>
  <si>
    <t>Pohled 4</t>
  </si>
  <si>
    <t>Pohled 3</t>
  </si>
  <si>
    <t>Pohled 2</t>
  </si>
  <si>
    <t>Dřevo</t>
  </si>
  <si>
    <t>Kotevní prvky hranol/modulu</t>
  </si>
  <si>
    <t>Montáž trámkové konstrukce 80/100, 60/100, 60/50</t>
  </si>
  <si>
    <t>Kompletní tesařská konstrukce včetně spojovacích prostředků, bednění atiky, impregnace řeziva. Měrnou jednotkou je metr čtvereční plochy fasády</t>
  </si>
  <si>
    <t>Řezivo třidy C24, impregnováno</t>
  </si>
  <si>
    <t>Dřevěná fasáda</t>
  </si>
  <si>
    <t>Plotna pro uchycení zavitové tyče do ok modulů, ošetřit antikorozním nátěrem</t>
  </si>
  <si>
    <t>Uhelník k vynesení fasády na delších stranách modulů</t>
  </si>
  <si>
    <t>Závitová tyč M20 do délky 200mm, matice, podložky</t>
  </si>
  <si>
    <t>Fošna 60/100</t>
  </si>
  <si>
    <t xml:space="preserve">Řezivo třidy C24, impregnováno, </t>
  </si>
  <si>
    <t>Březová konstrukční překližka tl. 18mm</t>
  </si>
  <si>
    <t>komentář</t>
  </si>
  <si>
    <t>Dodávka+montáž, vývěr desky a RAL barvu konzultovat s investorem</t>
  </si>
  <si>
    <t>Dodávka+montáž, obklad - sibiřský modřín - 21x70mm, ošetřit lazurou nebo olejem proti povětrnostním vlivům</t>
  </si>
  <si>
    <t>Lať 50/60</t>
  </si>
  <si>
    <t>Fošny</t>
  </si>
  <si>
    <t>Opláštění modulové školky</t>
  </si>
  <si>
    <t>Hostouň u Prahy</t>
  </si>
  <si>
    <t>Obec Hostouň</t>
  </si>
  <si>
    <t>výška</t>
  </si>
  <si>
    <t>Pozinkovaných lakovaných plech, tl. 0,5mm, RŠ350, odstín dle výběru investora, kotvení</t>
  </si>
  <si>
    <t>Celková plocha fasády</t>
  </si>
  <si>
    <t>Okna</t>
  </si>
  <si>
    <t>kontrola</t>
  </si>
  <si>
    <t>Kompletní dodávka</t>
  </si>
  <si>
    <t>Celk. Cena (Kč)</t>
  </si>
  <si>
    <t>Investor</t>
  </si>
  <si>
    <t>Nabídku zpracoval:</t>
  </si>
  <si>
    <t>CENA 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</si>
</sst>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2" xfId="0" applyBorder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/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wrapText="1"/>
    </xf>
    <xf numFmtId="0" fontId="4" fillId="0" borderId="8" xfId="0" applyFont="1" applyBorder="1"/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wrapText="1"/>
    </xf>
    <xf numFmtId="0" fontId="1" fillId="0" borderId="8" xfId="0" applyFont="1" applyBorder="1"/>
    <xf numFmtId="0" fontId="1" fillId="0" borderId="2" xfId="0" applyFont="1" applyBorder="1"/>
    <xf numFmtId="4" fontId="0" fillId="2" borderId="10" xfId="0" applyNumberFormat="1" applyFill="1" applyBorder="1" applyAlignment="1">
      <alignment horizontal="center" vertical="center"/>
    </xf>
    <xf numFmtId="4" fontId="0" fillId="2" borderId="7" xfId="0" applyNumberFormat="1" applyFill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5" fillId="0" borderId="23" xfId="0" applyNumberFormat="1" applyFont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" fontId="0" fillId="2" borderId="12" xfId="0" applyNumberFormat="1" applyFill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="85" zoomScaleNormal="85" workbookViewId="0">
      <selection activeCell="M11" sqref="M11"/>
    </sheetView>
  </sheetViews>
  <sheetFormatPr defaultRowHeight="15" x14ac:dyDescent="0.25"/>
  <cols>
    <col min="3" max="3" width="52.28515625" customWidth="1"/>
    <col min="4" max="5" width="9.140625" style="5"/>
    <col min="6" max="6" width="12.28515625" customWidth="1"/>
    <col min="7" max="7" width="13" customWidth="1"/>
    <col min="8" max="8" width="6.5703125" customWidth="1"/>
    <col min="9" max="9" width="10.42578125" hidden="1" customWidth="1"/>
    <col min="10" max="10" width="13.140625" hidden="1" customWidth="1"/>
    <col min="11" max="11" width="14.7109375" hidden="1" customWidth="1"/>
  </cols>
  <sheetData>
    <row r="1" spans="1:12" ht="68.45" customHeight="1" thickBot="1" x14ac:dyDescent="0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4" customHeight="1" thickBot="1" x14ac:dyDescent="0.3">
      <c r="A2" s="44" t="s">
        <v>1</v>
      </c>
      <c r="B2" s="44"/>
      <c r="C2" s="6" t="s">
        <v>45</v>
      </c>
      <c r="D2" s="44" t="s">
        <v>56</v>
      </c>
      <c r="E2" s="45"/>
      <c r="F2" s="36"/>
      <c r="G2" s="37"/>
    </row>
    <row r="3" spans="1:12" x14ac:dyDescent="0.25">
      <c r="A3" s="44" t="s">
        <v>19</v>
      </c>
      <c r="B3" s="44"/>
      <c r="C3" s="6" t="s">
        <v>20</v>
      </c>
      <c r="D3" s="46"/>
      <c r="E3" s="46"/>
    </row>
    <row r="4" spans="1:12" x14ac:dyDescent="0.25">
      <c r="A4" s="44" t="s">
        <v>18</v>
      </c>
      <c r="B4" s="44"/>
      <c r="C4" s="6" t="s">
        <v>46</v>
      </c>
      <c r="D4" s="46"/>
      <c r="E4" s="46"/>
    </row>
    <row r="5" spans="1:12" x14ac:dyDescent="0.25">
      <c r="A5" s="44" t="s">
        <v>55</v>
      </c>
      <c r="B5" s="44"/>
      <c r="C5" s="6" t="s">
        <v>47</v>
      </c>
      <c r="D5" s="46"/>
      <c r="E5" s="46"/>
    </row>
    <row r="7" spans="1:12" ht="15.75" thickBot="1" x14ac:dyDescent="0.3"/>
    <row r="8" spans="1:12" x14ac:dyDescent="0.25">
      <c r="A8" s="47" t="s">
        <v>2</v>
      </c>
      <c r="B8" s="49" t="s">
        <v>3</v>
      </c>
      <c r="C8" s="49" t="s">
        <v>4</v>
      </c>
      <c r="D8" s="49" t="s">
        <v>5</v>
      </c>
      <c r="E8" s="49" t="s">
        <v>6</v>
      </c>
      <c r="F8" s="41" t="s">
        <v>21</v>
      </c>
      <c r="G8" s="34" t="s">
        <v>54</v>
      </c>
      <c r="J8" t="s">
        <v>8</v>
      </c>
      <c r="K8" s="1">
        <f>3*2*12+6.2*2*4</f>
        <v>121.6</v>
      </c>
    </row>
    <row r="9" spans="1:12" ht="15.75" thickBot="1" x14ac:dyDescent="0.3">
      <c r="A9" s="48"/>
      <c r="B9" s="50"/>
      <c r="C9" s="50"/>
      <c r="D9" s="50"/>
      <c r="E9" s="50"/>
      <c r="F9" s="42"/>
      <c r="G9" s="35"/>
      <c r="J9" t="s">
        <v>44</v>
      </c>
    </row>
    <row r="10" spans="1:12" x14ac:dyDescent="0.25">
      <c r="A10" s="33">
        <v>1</v>
      </c>
      <c r="B10" s="2"/>
      <c r="C10" s="13" t="s">
        <v>30</v>
      </c>
      <c r="D10" s="38" t="s">
        <v>9</v>
      </c>
      <c r="E10" s="38">
        <f>12*3*3+4*6*3</f>
        <v>180</v>
      </c>
      <c r="F10" s="39">
        <v>0</v>
      </c>
      <c r="G10" s="40">
        <f>F10*E10</f>
        <v>0</v>
      </c>
      <c r="I10" s="1"/>
      <c r="J10" t="s">
        <v>24</v>
      </c>
      <c r="K10">
        <f>4*(4*3.15+4*1.8+2*0.6)+8*3.15+7*3.15</f>
        <v>131.25</v>
      </c>
    </row>
    <row r="11" spans="1:12" ht="30" customHeight="1" x14ac:dyDescent="0.25">
      <c r="A11" s="30"/>
      <c r="B11" s="7" t="s">
        <v>40</v>
      </c>
      <c r="C11" s="8" t="s">
        <v>31</v>
      </c>
      <c r="D11" s="26"/>
      <c r="E11" s="26"/>
      <c r="F11" s="23"/>
      <c r="G11" s="24"/>
      <c r="I11" s="1"/>
      <c r="J11" t="s">
        <v>27</v>
      </c>
      <c r="K11">
        <f>4*(4*2.95+4*1.8+2*0.6)+10*2.95+2*1.8</f>
        <v>113.89999999999999</v>
      </c>
    </row>
    <row r="12" spans="1:12" x14ac:dyDescent="0.25">
      <c r="A12" s="29">
        <v>2</v>
      </c>
      <c r="B12" s="6"/>
      <c r="C12" s="12" t="s">
        <v>8</v>
      </c>
      <c r="D12" s="25" t="s">
        <v>7</v>
      </c>
      <c r="E12" s="25">
        <f>K8</f>
        <v>121.6</v>
      </c>
      <c r="F12" s="14">
        <v>0</v>
      </c>
      <c r="G12" s="16">
        <f>F12*E12</f>
        <v>0</v>
      </c>
      <c r="J12" t="s">
        <v>26</v>
      </c>
      <c r="K12">
        <f>31*3.15</f>
        <v>97.649999999999991</v>
      </c>
    </row>
    <row r="13" spans="1:12" x14ac:dyDescent="0.25">
      <c r="A13" s="30"/>
      <c r="B13" s="7" t="s">
        <v>40</v>
      </c>
      <c r="C13" s="9" t="s">
        <v>32</v>
      </c>
      <c r="D13" s="26"/>
      <c r="E13" s="26"/>
      <c r="F13" s="23"/>
      <c r="G13" s="24"/>
      <c r="J13" t="s">
        <v>25</v>
      </c>
      <c r="K13">
        <f>31*3.15</f>
        <v>97.649999999999991</v>
      </c>
    </row>
    <row r="14" spans="1:12" x14ac:dyDescent="0.25">
      <c r="A14" s="29">
        <v>3</v>
      </c>
      <c r="B14" s="6"/>
      <c r="C14" s="12" t="s">
        <v>37</v>
      </c>
      <c r="D14" s="25" t="s">
        <v>7</v>
      </c>
      <c r="E14" s="27">
        <f>K14</f>
        <v>440.44999999999993</v>
      </c>
      <c r="F14" s="14">
        <v>0</v>
      </c>
      <c r="G14" s="16">
        <f t="shared" ref="G14" si="0">F14*E14</f>
        <v>0</v>
      </c>
      <c r="K14">
        <f>SUM(K10:K13)</f>
        <v>440.44999999999993</v>
      </c>
    </row>
    <row r="15" spans="1:12" x14ac:dyDescent="0.25">
      <c r="A15" s="30"/>
      <c r="B15" s="7" t="s">
        <v>40</v>
      </c>
      <c r="C15" s="9" t="s">
        <v>32</v>
      </c>
      <c r="D15" s="26"/>
      <c r="E15" s="28"/>
      <c r="F15" s="23"/>
      <c r="G15" s="24"/>
    </row>
    <row r="16" spans="1:12" x14ac:dyDescent="0.25">
      <c r="A16" s="29">
        <v>4</v>
      </c>
      <c r="B16" s="6"/>
      <c r="C16" s="12" t="s">
        <v>43</v>
      </c>
      <c r="D16" s="25" t="s">
        <v>7</v>
      </c>
      <c r="E16" s="27">
        <f>25*3.05</f>
        <v>76.25</v>
      </c>
      <c r="F16" s="14">
        <v>0</v>
      </c>
      <c r="G16" s="16">
        <f t="shared" ref="G16" si="1">F16*E16</f>
        <v>0</v>
      </c>
    </row>
    <row r="17" spans="1:11" x14ac:dyDescent="0.25">
      <c r="A17" s="30"/>
      <c r="B17" s="7" t="s">
        <v>40</v>
      </c>
      <c r="C17" s="9" t="s">
        <v>32</v>
      </c>
      <c r="D17" s="26"/>
      <c r="E17" s="28"/>
      <c r="F17" s="23"/>
      <c r="G17" s="24"/>
    </row>
    <row r="18" spans="1:11" ht="17.25" customHeight="1" x14ac:dyDescent="0.25">
      <c r="A18" s="29">
        <v>5</v>
      </c>
      <c r="B18" s="6"/>
      <c r="C18" s="12" t="s">
        <v>22</v>
      </c>
      <c r="D18" s="25" t="s">
        <v>10</v>
      </c>
      <c r="E18" s="27">
        <f>J24</f>
        <v>113.97200000000001</v>
      </c>
      <c r="F18" s="14">
        <v>0</v>
      </c>
      <c r="G18" s="16">
        <f t="shared" ref="G18" si="2">F18*E18</f>
        <v>0</v>
      </c>
      <c r="I18" t="s">
        <v>23</v>
      </c>
    </row>
    <row r="19" spans="1:11" x14ac:dyDescent="0.25">
      <c r="A19" s="30"/>
      <c r="B19" s="7" t="s">
        <v>40</v>
      </c>
      <c r="C19" s="9" t="s">
        <v>41</v>
      </c>
      <c r="D19" s="26"/>
      <c r="E19" s="28"/>
      <c r="F19" s="23"/>
      <c r="G19" s="24"/>
      <c r="K19" s="4" t="s">
        <v>48</v>
      </c>
    </row>
    <row r="20" spans="1:11" ht="17.25" customHeight="1" x14ac:dyDescent="0.25">
      <c r="A20" s="29">
        <v>6</v>
      </c>
      <c r="B20" s="6"/>
      <c r="C20" s="12" t="s">
        <v>33</v>
      </c>
      <c r="D20" s="25" t="s">
        <v>10</v>
      </c>
      <c r="E20" s="27">
        <f>J37</f>
        <v>39.522499999999994</v>
      </c>
      <c r="F20" s="14">
        <v>0</v>
      </c>
      <c r="G20" s="16">
        <f t="shared" ref="G20" si="3">F20*E20</f>
        <v>0</v>
      </c>
      <c r="I20" t="s">
        <v>24</v>
      </c>
      <c r="J20">
        <f>3.15*0.58*6+6*3.15*0.37+7*3.15*0.22+5*3.15*0.43</f>
        <v>29.578499999999998</v>
      </c>
      <c r="K20">
        <v>3.15</v>
      </c>
    </row>
    <row r="21" spans="1:11" ht="24.75" x14ac:dyDescent="0.25">
      <c r="A21" s="30"/>
      <c r="B21" s="7" t="s">
        <v>40</v>
      </c>
      <c r="C21" s="8" t="s">
        <v>42</v>
      </c>
      <c r="D21" s="26"/>
      <c r="E21" s="28"/>
      <c r="F21" s="23"/>
      <c r="G21" s="24"/>
      <c r="I21" t="s">
        <v>27</v>
      </c>
      <c r="J21">
        <f>5*2.95*0.58+4*2.95*0.37+6*2.95*0.22+5*2.95*0.43</f>
        <v>23.157500000000002</v>
      </c>
      <c r="K21">
        <v>2.95</v>
      </c>
    </row>
    <row r="22" spans="1:11" x14ac:dyDescent="0.25">
      <c r="A22" s="29">
        <v>7</v>
      </c>
      <c r="B22" s="6"/>
      <c r="C22" s="12" t="s">
        <v>14</v>
      </c>
      <c r="D22" s="25" t="s">
        <v>15</v>
      </c>
      <c r="E22" s="25">
        <f>4*12+4*4</f>
        <v>64</v>
      </c>
      <c r="F22" s="14">
        <v>0</v>
      </c>
      <c r="G22" s="16">
        <f t="shared" ref="G22" si="4">F22*E22</f>
        <v>0</v>
      </c>
      <c r="I22" t="s">
        <v>26</v>
      </c>
      <c r="J22">
        <f>1*K20*0.37+9*K20*0.22+8*K20*0.4+8*K20*0.61+2*K20*0.36</f>
        <v>35.122500000000002</v>
      </c>
    </row>
    <row r="23" spans="1:11" ht="24.75" x14ac:dyDescent="0.25">
      <c r="A23" s="30"/>
      <c r="B23" s="7" t="s">
        <v>40</v>
      </c>
      <c r="C23" s="8" t="s">
        <v>34</v>
      </c>
      <c r="D23" s="26"/>
      <c r="E23" s="26"/>
      <c r="F23" s="23"/>
      <c r="G23" s="24"/>
      <c r="I23" t="s">
        <v>25</v>
      </c>
      <c r="J23">
        <f>8*K20*0.22+5*K20*0.4+3*K20*0.61+5*K20*0.54</f>
        <v>26.113500000000002</v>
      </c>
    </row>
    <row r="24" spans="1:11" x14ac:dyDescent="0.25">
      <c r="A24" s="29">
        <v>8</v>
      </c>
      <c r="B24" s="6"/>
      <c r="C24" s="12" t="s">
        <v>16</v>
      </c>
      <c r="D24" s="25" t="s">
        <v>15</v>
      </c>
      <c r="E24" s="25">
        <f>4*2</f>
        <v>8</v>
      </c>
      <c r="F24" s="14">
        <v>0</v>
      </c>
      <c r="G24" s="16">
        <f t="shared" ref="G24" si="5">F24*E24</f>
        <v>0</v>
      </c>
      <c r="J24" s="3">
        <f>SUM(J20:J23)</f>
        <v>113.97200000000001</v>
      </c>
    </row>
    <row r="25" spans="1:11" x14ac:dyDescent="0.25">
      <c r="A25" s="30"/>
      <c r="B25" s="7" t="s">
        <v>40</v>
      </c>
      <c r="C25" s="8" t="s">
        <v>35</v>
      </c>
      <c r="D25" s="26"/>
      <c r="E25" s="26"/>
      <c r="F25" s="23"/>
      <c r="G25" s="24"/>
      <c r="K25" t="s">
        <v>9</v>
      </c>
    </row>
    <row r="26" spans="1:11" x14ac:dyDescent="0.25">
      <c r="A26" s="29">
        <v>9</v>
      </c>
      <c r="B26" s="6"/>
      <c r="C26" s="12" t="s">
        <v>29</v>
      </c>
      <c r="D26" s="25" t="s">
        <v>15</v>
      </c>
      <c r="E26" s="25">
        <v>64</v>
      </c>
      <c r="F26" s="14">
        <v>0</v>
      </c>
      <c r="G26" s="16">
        <f t="shared" ref="G26" si="6">F26*E26</f>
        <v>0</v>
      </c>
      <c r="I26" t="s">
        <v>50</v>
      </c>
      <c r="K26">
        <f>3*3*12+3*6*4</f>
        <v>180</v>
      </c>
    </row>
    <row r="27" spans="1:11" x14ac:dyDescent="0.25">
      <c r="A27" s="30"/>
      <c r="B27" s="7" t="s">
        <v>40</v>
      </c>
      <c r="C27" s="8" t="s">
        <v>36</v>
      </c>
      <c r="D27" s="26"/>
      <c r="E27" s="26"/>
      <c r="F27" s="23"/>
      <c r="G27" s="24"/>
      <c r="I27" t="s">
        <v>23</v>
      </c>
      <c r="K27" s="3">
        <f>J24</f>
        <v>113.97200000000001</v>
      </c>
    </row>
    <row r="28" spans="1:11" x14ac:dyDescent="0.25">
      <c r="A28" s="29">
        <v>10</v>
      </c>
      <c r="B28" s="6"/>
      <c r="C28" s="12" t="s">
        <v>17</v>
      </c>
      <c r="D28" s="25" t="s">
        <v>15</v>
      </c>
      <c r="E28" s="25">
        <v>1</v>
      </c>
      <c r="F28" s="14">
        <v>0</v>
      </c>
      <c r="G28" s="16">
        <f t="shared" ref="G28" si="7">F28*E28</f>
        <v>0</v>
      </c>
      <c r="I28" t="s">
        <v>28</v>
      </c>
      <c r="J28" s="3"/>
      <c r="K28" s="3">
        <f>J37</f>
        <v>39.522499999999994</v>
      </c>
    </row>
    <row r="29" spans="1:11" x14ac:dyDescent="0.25">
      <c r="A29" s="30"/>
      <c r="B29" s="7" t="s">
        <v>40</v>
      </c>
      <c r="C29" s="8" t="s">
        <v>53</v>
      </c>
      <c r="D29" s="26"/>
      <c r="E29" s="26"/>
      <c r="F29" s="23"/>
      <c r="G29" s="24"/>
      <c r="I29" t="s">
        <v>51</v>
      </c>
      <c r="J29" s="3"/>
      <c r="K29">
        <f>1.8*1.3*8+1.3*0.9*5+0.8*2.2*2+1.7*2.2</f>
        <v>31.830000000000005</v>
      </c>
    </row>
    <row r="30" spans="1:11" x14ac:dyDescent="0.25">
      <c r="A30" s="29">
        <v>11</v>
      </c>
      <c r="B30" s="6"/>
      <c r="C30" s="12" t="s">
        <v>11</v>
      </c>
      <c r="D30" s="25" t="s">
        <v>7</v>
      </c>
      <c r="E30" s="25">
        <f>E34</f>
        <v>60</v>
      </c>
      <c r="F30" s="14">
        <v>0</v>
      </c>
      <c r="G30" s="16">
        <f t="shared" ref="G30" si="8">F30*E30</f>
        <v>0</v>
      </c>
      <c r="I30" t="s">
        <v>52</v>
      </c>
      <c r="K30" s="3">
        <f>SUM(K27:K29)</f>
        <v>185.32450000000003</v>
      </c>
    </row>
    <row r="31" spans="1:11" x14ac:dyDescent="0.25">
      <c r="A31" s="30"/>
      <c r="B31" s="7" t="s">
        <v>40</v>
      </c>
      <c r="C31" s="9" t="s">
        <v>38</v>
      </c>
      <c r="D31" s="26"/>
      <c r="E31" s="26"/>
      <c r="F31" s="23"/>
      <c r="G31" s="24"/>
    </row>
    <row r="32" spans="1:11" ht="17.25" customHeight="1" x14ac:dyDescent="0.25">
      <c r="A32" s="29">
        <v>12</v>
      </c>
      <c r="B32" s="6"/>
      <c r="C32" s="12" t="s">
        <v>12</v>
      </c>
      <c r="D32" s="25" t="s">
        <v>10</v>
      </c>
      <c r="E32" s="25">
        <f>E34*0.22</f>
        <v>13.2</v>
      </c>
      <c r="F32" s="14">
        <v>0</v>
      </c>
      <c r="G32" s="16">
        <f t="shared" ref="G32" si="9">F32*E32</f>
        <v>0</v>
      </c>
      <c r="I32" t="s">
        <v>28</v>
      </c>
    </row>
    <row r="33" spans="1:10" x14ac:dyDescent="0.25">
      <c r="A33" s="30"/>
      <c r="B33" s="7" t="s">
        <v>40</v>
      </c>
      <c r="C33" s="9" t="s">
        <v>39</v>
      </c>
      <c r="D33" s="26"/>
      <c r="E33" s="26"/>
      <c r="F33" s="23"/>
      <c r="G33" s="24"/>
      <c r="I33" t="s">
        <v>24</v>
      </c>
      <c r="J33">
        <f>0.95*0.75+0.95*1.5+4*1.8*0.75+4*1.8*1.3</f>
        <v>16.897500000000001</v>
      </c>
    </row>
    <row r="34" spans="1:10" x14ac:dyDescent="0.25">
      <c r="A34" s="29">
        <v>13</v>
      </c>
      <c r="B34" s="6"/>
      <c r="C34" s="12" t="s">
        <v>13</v>
      </c>
      <c r="D34" s="25" t="s">
        <v>7</v>
      </c>
      <c r="E34" s="25">
        <f>3*12+6*4</f>
        <v>60</v>
      </c>
      <c r="F34" s="14">
        <v>0</v>
      </c>
      <c r="G34" s="16">
        <f>E34*F34</f>
        <v>0</v>
      </c>
      <c r="I34" t="s">
        <v>27</v>
      </c>
      <c r="J34">
        <f>0.8*0.75+5*1.8*0.75+4*1.8*1</f>
        <v>14.55</v>
      </c>
    </row>
    <row r="35" spans="1:10" ht="25.5" thickBot="1" x14ac:dyDescent="0.3">
      <c r="A35" s="31"/>
      <c r="B35" s="10" t="s">
        <v>40</v>
      </c>
      <c r="C35" s="11" t="s">
        <v>49</v>
      </c>
      <c r="D35" s="32"/>
      <c r="E35" s="32"/>
      <c r="F35" s="15"/>
      <c r="G35" s="17"/>
      <c r="I35" t="s">
        <v>26</v>
      </c>
      <c r="J35">
        <f>0.95*0.75+0.95*1.15</f>
        <v>1.8049999999999997</v>
      </c>
    </row>
    <row r="36" spans="1:10" ht="15.75" thickBot="1" x14ac:dyDescent="0.3">
      <c r="I36" t="s">
        <v>25</v>
      </c>
      <c r="J36">
        <f>4*0.95*0.75+3*0.95*1.2</f>
        <v>6.27</v>
      </c>
    </row>
    <row r="37" spans="1:10" ht="29.25" customHeight="1" thickBot="1" x14ac:dyDescent="0.3">
      <c r="C37" s="20" t="s">
        <v>57</v>
      </c>
      <c r="D37" s="21"/>
      <c r="E37" s="22"/>
      <c r="F37" s="18">
        <f>SUM(G10:G35)</f>
        <v>0</v>
      </c>
      <c r="G37" s="19"/>
      <c r="J37" s="3">
        <f>SUM(J33:J36)</f>
        <v>39.522499999999994</v>
      </c>
    </row>
  </sheetData>
  <mergeCells count="84">
    <mergeCell ref="A5:B5"/>
    <mergeCell ref="A8:A9"/>
    <mergeCell ref="B8:B9"/>
    <mergeCell ref="C8:C9"/>
    <mergeCell ref="D8:D9"/>
    <mergeCell ref="A1:L1"/>
    <mergeCell ref="A2:B2"/>
    <mergeCell ref="D2:E2"/>
    <mergeCell ref="D3:E3"/>
    <mergeCell ref="D4:E4"/>
    <mergeCell ref="A3:B3"/>
    <mergeCell ref="A4:B4"/>
    <mergeCell ref="F2:G2"/>
    <mergeCell ref="D10:D11"/>
    <mergeCell ref="E10:E11"/>
    <mergeCell ref="F10:F11"/>
    <mergeCell ref="G10:G11"/>
    <mergeCell ref="F8:F9"/>
    <mergeCell ref="D5:E5"/>
    <mergeCell ref="E8:E9"/>
    <mergeCell ref="D12:D13"/>
    <mergeCell ref="E12:E13"/>
    <mergeCell ref="F12:F13"/>
    <mergeCell ref="G12:G13"/>
    <mergeCell ref="G8:G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D14:D15"/>
    <mergeCell ref="E14:E15"/>
    <mergeCell ref="D16:D17"/>
    <mergeCell ref="D18:D19"/>
    <mergeCell ref="E18:E19"/>
    <mergeCell ref="D22:D23"/>
    <mergeCell ref="E22:E23"/>
    <mergeCell ref="D26:D27"/>
    <mergeCell ref="E26:E27"/>
    <mergeCell ref="D30:D31"/>
    <mergeCell ref="E30:E31"/>
    <mergeCell ref="D34:D35"/>
    <mergeCell ref="E34:E35"/>
    <mergeCell ref="F14:F15"/>
    <mergeCell ref="G14:G15"/>
    <mergeCell ref="F16:F17"/>
    <mergeCell ref="G16:G17"/>
    <mergeCell ref="E16:E17"/>
    <mergeCell ref="F18:F19"/>
    <mergeCell ref="G18:G19"/>
    <mergeCell ref="D20:D21"/>
    <mergeCell ref="E20:E21"/>
    <mergeCell ref="F20:F21"/>
    <mergeCell ref="G20:G21"/>
    <mergeCell ref="F22:F23"/>
    <mergeCell ref="G22:G23"/>
    <mergeCell ref="D24:D25"/>
    <mergeCell ref="E24:E25"/>
    <mergeCell ref="F24:F25"/>
    <mergeCell ref="G24:G25"/>
    <mergeCell ref="F26:F27"/>
    <mergeCell ref="G26:G27"/>
    <mergeCell ref="D28:D29"/>
    <mergeCell ref="E28:E29"/>
    <mergeCell ref="F28:F29"/>
    <mergeCell ref="G28:G29"/>
    <mergeCell ref="F34:F35"/>
    <mergeCell ref="G34:G35"/>
    <mergeCell ref="F37:G37"/>
    <mergeCell ref="C37:E37"/>
    <mergeCell ref="F30:F31"/>
    <mergeCell ref="G30:G31"/>
    <mergeCell ref="D32:D33"/>
    <mergeCell ref="E32:E33"/>
    <mergeCell ref="F32:F33"/>
    <mergeCell ref="G32:G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Feda</dc:creator>
  <cp:lastModifiedBy>Hulova</cp:lastModifiedBy>
  <dcterms:created xsi:type="dcterms:W3CDTF">2015-06-05T18:19:34Z</dcterms:created>
  <dcterms:modified xsi:type="dcterms:W3CDTF">2024-01-29T12:55:11Z</dcterms:modified>
</cp:coreProperties>
</file>