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ulova\Desktop\Documents\Stavby\Volnočasové centrum\Výzva k podání nabídky\"/>
    </mc:Choice>
  </mc:AlternateContent>
  <xr:revisionPtr revIDLastSave="0" documentId="8_{E674C268-E8DF-4E95-B62A-6AD8B0CED928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Pokyny pro vyplnění" sheetId="11" r:id="rId1"/>
    <sheet name="Rekapitulace" sheetId="1" r:id="rId2"/>
    <sheet name="VzorPolozky" sheetId="10" state="hidden" r:id="rId3"/>
    <sheet name="01 stavební" sheetId="12" r:id="rId4"/>
    <sheet name="02 1 pumptrack" sheetId="13" r:id="rId5"/>
    <sheet name="02 2 dřevěný domek" sheetId="14" r:id="rId6"/>
    <sheet name="03 veřejné osvětlení" sheetId="15" r:id="rId7"/>
    <sheet name="04 VRN" sheetId="16" r:id="rId8"/>
  </sheets>
  <externalReferences>
    <externalReference r:id="rId9"/>
  </externalReferences>
  <definedNames>
    <definedName name="CelkemDPHVypocet" localSheetId="1">Rekapitulace!$H$49</definedName>
    <definedName name="CenaCelkem">Rekapitulace!$G$29</definedName>
    <definedName name="CenaCelkemBezDPH">Rekapitulace!$G$28</definedName>
    <definedName name="CenaCelkemVypocet" localSheetId="1">Rekapitulace!$I$49</definedName>
    <definedName name="cisloobjektu">Rekapitulace!$D$3</definedName>
    <definedName name="CisloRozpoctu">'[1]Krycí list'!$C$2</definedName>
    <definedName name="CisloStavby" localSheetId="1">Rekapitulace!$D$2</definedName>
    <definedName name="cislostavby">'[1]Krycí list'!$A$7</definedName>
    <definedName name="CisloStavebnihoRozpoctu">Rekapitulace!$D$4</definedName>
    <definedName name="dadresa">Rekapitulace!$D$12:$G$12</definedName>
    <definedName name="DIČ" localSheetId="1">Rekapitulace!$I$12</definedName>
    <definedName name="dmisto">Rekapitulace!$E$13:$G$13</definedName>
    <definedName name="DPHSni">Rekapitulace!$G$24</definedName>
    <definedName name="DPHZakl">Rekapitulace!$G$26</definedName>
    <definedName name="dpsc" localSheetId="1">Rekapitulace!$D$13</definedName>
    <definedName name="IČO" localSheetId="1">Rekapitulace!$I$11</definedName>
    <definedName name="Mena">Rekapitulace!$J$29</definedName>
    <definedName name="MistoStavby">Rekapitulace!$D$4</definedName>
    <definedName name="nazevobjektu">Rekapitulace!$E$3</definedName>
    <definedName name="NazevRozpoctu">'[1]Krycí list'!$D$2</definedName>
    <definedName name="NazevStavby" localSheetId="1">Rekapitulace!$E$2</definedName>
    <definedName name="nazevstavby">'[1]Krycí list'!$C$7</definedName>
    <definedName name="NazevStavebnihoRozpoctu">Rekapitulace!$E$4</definedName>
    <definedName name="_xlnm.Print_Titles" localSheetId="3">'01 stavební'!$1:$7</definedName>
    <definedName name="_xlnm.Print_Titles" localSheetId="4">'02 1 pumptrack'!$1:$7</definedName>
    <definedName name="_xlnm.Print_Titles" localSheetId="5">'02 2 dřevěný domek'!$1:$7</definedName>
    <definedName name="_xlnm.Print_Titles" localSheetId="6">'03 veřejné osvětlení'!$1:$7</definedName>
    <definedName name="_xlnm.Print_Titles" localSheetId="7">'04 VRN'!$1:$7</definedName>
    <definedName name="oadresa">Rekapitulace!$D$6</definedName>
    <definedName name="Objednatel" localSheetId="1">Rekapitulace!$D$5</definedName>
    <definedName name="Objekt" localSheetId="1">Rekapitulace!$B$38</definedName>
    <definedName name="_xlnm.Print_Area" localSheetId="3">'01 stavební'!$A$1:$X$210</definedName>
    <definedName name="_xlnm.Print_Area" localSheetId="4">'02 1 pumptrack'!$A$1:$X$105</definedName>
    <definedName name="_xlnm.Print_Area" localSheetId="5">'02 2 dřevěný domek'!$A$1:$X$113</definedName>
    <definedName name="_xlnm.Print_Area" localSheetId="6">'03 veřejné osvětlení'!$A$1:$X$53</definedName>
    <definedName name="_xlnm.Print_Area" localSheetId="7">'04 VRN'!$A$1:$X$26</definedName>
    <definedName name="_xlnm.Print_Area" localSheetId="1">Rekapitulace!$A$1:$J$83</definedName>
    <definedName name="odic" localSheetId="1">Rekapitulace!$I$6</definedName>
    <definedName name="oico" localSheetId="1">Rekapitulace!$I$5</definedName>
    <definedName name="omisto" localSheetId="1">Rekapitulace!$E$7</definedName>
    <definedName name="onazev" localSheetId="1">Rekapitulace!$D$6</definedName>
    <definedName name="opsc" localSheetId="1">Rekapitulace!$D$7</definedName>
    <definedName name="padresa">Rekapitulace!$D$9</definedName>
    <definedName name="pdic">Rekapitulace!$I$9</definedName>
    <definedName name="pico">Rekapitulace!$I$8</definedName>
    <definedName name="pmisto">Rekapitulace!$E$10</definedName>
    <definedName name="PocetMJ">#REF!</definedName>
    <definedName name="PoptavkaID">Rekapitulace!$A$1</definedName>
    <definedName name="pPSC">Rekapitulace!$D$10</definedName>
    <definedName name="Projektant">Rekapitulace!$D$8</definedName>
    <definedName name="SazbaDPH1" localSheetId="1">Rekapitulace!$E$23</definedName>
    <definedName name="SazbaDPH1">'[1]Krycí list'!$C$30</definedName>
    <definedName name="SazbaDPH2" localSheetId="1">Rekapitulace!$E$25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Rekapitulace!$D$14</definedName>
    <definedName name="Z_B7E7C763_C459_487D_8ABA_5CFDDFBD5A84_.wvu.Cols" localSheetId="1" hidden="1">Rekapitulace!$A:$A</definedName>
    <definedName name="Z_B7E7C763_C459_487D_8ABA_5CFDDFBD5A84_.wvu.PrintArea" localSheetId="1" hidden="1">Rekapitulace!$B$1:$J$36</definedName>
    <definedName name="ZakladDPHSni">Rekapitulace!$G$23</definedName>
    <definedName name="ZakladDPHSniVypocet" localSheetId="1">Rekapitulace!$F$49</definedName>
    <definedName name="ZakladDPHZakl">Rekapitulace!$G$25</definedName>
    <definedName name="ZakladDPHZaklVypocet" localSheetId="1">Rekapitulace!$G$49</definedName>
    <definedName name="ZaObjednatele">Rekapitulace!$G$34</definedName>
    <definedName name="Zaokrouhleni">Rekapitulace!$G$27</definedName>
    <definedName name="ZaZhotovitele">Rekapitulace!$D$34</definedName>
    <definedName name="Zhotovitel">Rekapitulace!$D$11:$G$11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6" l="1"/>
  <c r="M9" i="16" s="1"/>
  <c r="I9" i="16"/>
  <c r="K9" i="16"/>
  <c r="O9" i="16"/>
  <c r="Q9" i="16"/>
  <c r="V9" i="16"/>
  <c r="G10" i="16"/>
  <c r="G8" i="16" s="1"/>
  <c r="I81" i="1" s="1"/>
  <c r="I19" i="1" s="1"/>
  <c r="I10" i="16"/>
  <c r="K10" i="16"/>
  <c r="O10" i="16"/>
  <c r="O8" i="16" s="1"/>
  <c r="Q10" i="16"/>
  <c r="V10" i="16"/>
  <c r="G11" i="16"/>
  <c r="M11" i="16" s="1"/>
  <c r="I11" i="16"/>
  <c r="K11" i="16"/>
  <c r="O11" i="16"/>
  <c r="Q11" i="16"/>
  <c r="V11" i="16"/>
  <c r="G13" i="16"/>
  <c r="I13" i="16"/>
  <c r="I12" i="16" s="1"/>
  <c r="K13" i="16"/>
  <c r="M13" i="16"/>
  <c r="O13" i="16"/>
  <c r="Q13" i="16"/>
  <c r="V13" i="16"/>
  <c r="G14" i="16"/>
  <c r="G12" i="16" s="1"/>
  <c r="I82" i="1" s="1"/>
  <c r="I20" i="1" s="1"/>
  <c r="I14" i="16"/>
  <c r="K14" i="16"/>
  <c r="O14" i="16"/>
  <c r="O12" i="16" s="1"/>
  <c r="Q14" i="16"/>
  <c r="V14" i="16"/>
  <c r="V12" i="16" s="1"/>
  <c r="AE16" i="16"/>
  <c r="F48" i="1" s="1"/>
  <c r="AF16" i="16"/>
  <c r="G48" i="1" s="1"/>
  <c r="G8" i="15"/>
  <c r="I56" i="1" s="1"/>
  <c r="V8" i="15"/>
  <c r="G9" i="15"/>
  <c r="I9" i="15"/>
  <c r="I8" i="15" s="1"/>
  <c r="K9" i="15"/>
  <c r="K8" i="15" s="1"/>
  <c r="M9" i="15"/>
  <c r="M8" i="15" s="1"/>
  <c r="O9" i="15"/>
  <c r="O8" i="15" s="1"/>
  <c r="Q9" i="15"/>
  <c r="Q8" i="15" s="1"/>
  <c r="V9" i="15"/>
  <c r="G11" i="15"/>
  <c r="M11" i="15" s="1"/>
  <c r="I11" i="15"/>
  <c r="K11" i="15"/>
  <c r="O11" i="15"/>
  <c r="Q11" i="15"/>
  <c r="V11" i="15"/>
  <c r="G12" i="15"/>
  <c r="G10" i="15" s="1"/>
  <c r="I57" i="1" s="1"/>
  <c r="I12" i="15"/>
  <c r="K12" i="15"/>
  <c r="K10" i="15" s="1"/>
  <c r="O12" i="15"/>
  <c r="Q12" i="15"/>
  <c r="V12" i="15"/>
  <c r="V10" i="15" s="1"/>
  <c r="G14" i="15"/>
  <c r="G13" i="15" s="1"/>
  <c r="I58" i="1" s="1"/>
  <c r="I14" i="15"/>
  <c r="K14" i="15"/>
  <c r="O14" i="15"/>
  <c r="O13" i="15" s="1"/>
  <c r="Q14" i="15"/>
  <c r="V14" i="15"/>
  <c r="G15" i="15"/>
  <c r="I15" i="15"/>
  <c r="I13" i="15" s="1"/>
  <c r="K15" i="15"/>
  <c r="M15" i="15"/>
  <c r="O15" i="15"/>
  <c r="Q15" i="15"/>
  <c r="Q13" i="15" s="1"/>
  <c r="V15" i="15"/>
  <c r="G17" i="15"/>
  <c r="M17" i="15" s="1"/>
  <c r="I17" i="15"/>
  <c r="K17" i="15"/>
  <c r="O17" i="15"/>
  <c r="Q17" i="15"/>
  <c r="V17" i="15"/>
  <c r="G18" i="15"/>
  <c r="G16" i="15" s="1"/>
  <c r="I59" i="1" s="1"/>
  <c r="I18" i="15"/>
  <c r="K18" i="15"/>
  <c r="O18" i="15"/>
  <c r="O16" i="15" s="1"/>
  <c r="Q18" i="15"/>
  <c r="V18" i="15"/>
  <c r="G20" i="15"/>
  <c r="G19" i="15" s="1"/>
  <c r="I60" i="1" s="1"/>
  <c r="I20" i="15"/>
  <c r="K20" i="15"/>
  <c r="O20" i="15"/>
  <c r="Q20" i="15"/>
  <c r="V20" i="15"/>
  <c r="G21" i="15"/>
  <c r="M21" i="15" s="1"/>
  <c r="I21" i="15"/>
  <c r="K21" i="15"/>
  <c r="O21" i="15"/>
  <c r="Q21" i="15"/>
  <c r="V21" i="15"/>
  <c r="G22" i="15"/>
  <c r="M22" i="15" s="1"/>
  <c r="I22" i="15"/>
  <c r="K22" i="15"/>
  <c r="O22" i="15"/>
  <c r="Q22" i="15"/>
  <c r="V22" i="15"/>
  <c r="G23" i="15"/>
  <c r="I23" i="15"/>
  <c r="K23" i="15"/>
  <c r="M23" i="15"/>
  <c r="O23" i="15"/>
  <c r="Q23" i="15"/>
  <c r="V23" i="15"/>
  <c r="G25" i="15"/>
  <c r="I25" i="15"/>
  <c r="K25" i="15"/>
  <c r="M25" i="15"/>
  <c r="O25" i="15"/>
  <c r="Q25" i="15"/>
  <c r="V25" i="15"/>
  <c r="G26" i="15"/>
  <c r="G24" i="15" s="1"/>
  <c r="I61" i="1" s="1"/>
  <c r="I26" i="15"/>
  <c r="K26" i="15"/>
  <c r="O26" i="15"/>
  <c r="Q26" i="15"/>
  <c r="V26" i="15"/>
  <c r="G27" i="15"/>
  <c r="I27" i="15"/>
  <c r="K27" i="15"/>
  <c r="M27" i="15"/>
  <c r="O27" i="15"/>
  <c r="Q27" i="15"/>
  <c r="V27" i="15"/>
  <c r="G28" i="15"/>
  <c r="M28" i="15" s="1"/>
  <c r="I28" i="15"/>
  <c r="K28" i="15"/>
  <c r="O28" i="15"/>
  <c r="Q28" i="15"/>
  <c r="V28" i="15"/>
  <c r="G29" i="15"/>
  <c r="I29" i="15"/>
  <c r="K29" i="15"/>
  <c r="M29" i="15"/>
  <c r="O29" i="15"/>
  <c r="Q29" i="15"/>
  <c r="V29" i="15"/>
  <c r="G30" i="15"/>
  <c r="M30" i="15" s="1"/>
  <c r="I30" i="15"/>
  <c r="K30" i="15"/>
  <c r="O30" i="15"/>
  <c r="Q30" i="15"/>
  <c r="V30" i="15"/>
  <c r="G31" i="15"/>
  <c r="M31" i="15" s="1"/>
  <c r="I31" i="15"/>
  <c r="K31" i="15"/>
  <c r="O31" i="15"/>
  <c r="Q31" i="15"/>
  <c r="V31" i="15"/>
  <c r="G32" i="15"/>
  <c r="M32" i="15" s="1"/>
  <c r="I32" i="15"/>
  <c r="K32" i="15"/>
  <c r="O32" i="15"/>
  <c r="Q32" i="15"/>
  <c r="V32" i="15"/>
  <c r="G34" i="15"/>
  <c r="I34" i="15"/>
  <c r="K34" i="15"/>
  <c r="O34" i="15"/>
  <c r="Q34" i="15"/>
  <c r="V34" i="15"/>
  <c r="G35" i="15"/>
  <c r="M35" i="15" s="1"/>
  <c r="I35" i="15"/>
  <c r="I33" i="15" s="1"/>
  <c r="K35" i="15"/>
  <c r="O35" i="15"/>
  <c r="Q35" i="15"/>
  <c r="V35" i="15"/>
  <c r="G36" i="15"/>
  <c r="M36" i="15" s="1"/>
  <c r="I36" i="15"/>
  <c r="K36" i="15"/>
  <c r="O36" i="15"/>
  <c r="Q36" i="15"/>
  <c r="V36" i="15"/>
  <c r="G37" i="15"/>
  <c r="M37" i="15" s="1"/>
  <c r="I37" i="15"/>
  <c r="K37" i="15"/>
  <c r="O37" i="15"/>
  <c r="Q37" i="15"/>
  <c r="V37" i="15"/>
  <c r="G38" i="15"/>
  <c r="M38" i="15" s="1"/>
  <c r="I38" i="15"/>
  <c r="K38" i="15"/>
  <c r="O38" i="15"/>
  <c r="Q38" i="15"/>
  <c r="V38" i="15"/>
  <c r="G39" i="15"/>
  <c r="I39" i="15"/>
  <c r="K39" i="15"/>
  <c r="M39" i="15"/>
  <c r="O39" i="15"/>
  <c r="Q39" i="15"/>
  <c r="V39" i="15"/>
  <c r="G40" i="15"/>
  <c r="M40" i="15" s="1"/>
  <c r="I40" i="15"/>
  <c r="K40" i="15"/>
  <c r="O40" i="15"/>
  <c r="Q40" i="15"/>
  <c r="V40" i="15"/>
  <c r="G41" i="15"/>
  <c r="I41" i="15"/>
  <c r="K41" i="15"/>
  <c r="M41" i="15"/>
  <c r="O41" i="15"/>
  <c r="Q41" i="15"/>
  <c r="V41" i="15"/>
  <c r="AE43" i="15"/>
  <c r="F46" i="1" s="1"/>
  <c r="BA65" i="14"/>
  <c r="G9" i="14"/>
  <c r="M9" i="14" s="1"/>
  <c r="I9" i="14"/>
  <c r="K9" i="14"/>
  <c r="O9" i="14"/>
  <c r="Q9" i="14"/>
  <c r="V9" i="14"/>
  <c r="G12" i="14"/>
  <c r="M12" i="14" s="1"/>
  <c r="I12" i="14"/>
  <c r="K12" i="14"/>
  <c r="O12" i="14"/>
  <c r="Q12" i="14"/>
  <c r="V12" i="14"/>
  <c r="V8" i="14" s="1"/>
  <c r="G14" i="14"/>
  <c r="I14" i="14"/>
  <c r="K14" i="14"/>
  <c r="M14" i="14"/>
  <c r="O14" i="14"/>
  <c r="Q14" i="14"/>
  <c r="V14" i="14"/>
  <c r="G17" i="14"/>
  <c r="M17" i="14" s="1"/>
  <c r="I17" i="14"/>
  <c r="K17" i="14"/>
  <c r="O17" i="14"/>
  <c r="Q17" i="14"/>
  <c r="V17" i="14"/>
  <c r="G19" i="14"/>
  <c r="I19" i="14"/>
  <c r="K19" i="14"/>
  <c r="M19" i="14"/>
  <c r="O19" i="14"/>
  <c r="Q19" i="14"/>
  <c r="V19" i="14"/>
  <c r="G21" i="14"/>
  <c r="M21" i="14" s="1"/>
  <c r="I21" i="14"/>
  <c r="K21" i="14"/>
  <c r="O21" i="14"/>
  <c r="Q21" i="14"/>
  <c r="V21" i="14"/>
  <c r="G24" i="14"/>
  <c r="I24" i="14"/>
  <c r="K24" i="14"/>
  <c r="O24" i="14"/>
  <c r="O23" i="14" s="1"/>
  <c r="Q24" i="14"/>
  <c r="V24" i="14"/>
  <c r="G27" i="14"/>
  <c r="I27" i="14"/>
  <c r="K27" i="14"/>
  <c r="M27" i="14"/>
  <c r="O27" i="14"/>
  <c r="Q27" i="14"/>
  <c r="V27" i="14"/>
  <c r="G30" i="14"/>
  <c r="M30" i="14" s="1"/>
  <c r="I30" i="14"/>
  <c r="K30" i="14"/>
  <c r="O30" i="14"/>
  <c r="Q30" i="14"/>
  <c r="V30" i="14"/>
  <c r="G32" i="14"/>
  <c r="M32" i="14" s="1"/>
  <c r="I32" i="14"/>
  <c r="K32" i="14"/>
  <c r="O32" i="14"/>
  <c r="Q32" i="14"/>
  <c r="V32" i="14"/>
  <c r="G36" i="14"/>
  <c r="M36" i="14" s="1"/>
  <c r="I36" i="14"/>
  <c r="I35" i="14" s="1"/>
  <c r="K36" i="14"/>
  <c r="O36" i="14"/>
  <c r="Q36" i="14"/>
  <c r="V36" i="14"/>
  <c r="G39" i="14"/>
  <c r="M39" i="14" s="1"/>
  <c r="I39" i="14"/>
  <c r="K39" i="14"/>
  <c r="O39" i="14"/>
  <c r="Q39" i="14"/>
  <c r="V39" i="14"/>
  <c r="G41" i="14"/>
  <c r="I41" i="14"/>
  <c r="K41" i="14"/>
  <c r="M41" i="14"/>
  <c r="O41" i="14"/>
  <c r="Q41" i="14"/>
  <c r="V41" i="14"/>
  <c r="G43" i="14"/>
  <c r="M43" i="14" s="1"/>
  <c r="I43" i="14"/>
  <c r="K43" i="14"/>
  <c r="O43" i="14"/>
  <c r="Q43" i="14"/>
  <c r="V43" i="14"/>
  <c r="I46" i="14"/>
  <c r="Q46" i="14"/>
  <c r="G47" i="14"/>
  <c r="G46" i="14" s="1"/>
  <c r="I47" i="14"/>
  <c r="K47" i="14"/>
  <c r="K46" i="14" s="1"/>
  <c r="O47" i="14"/>
  <c r="O46" i="14" s="1"/>
  <c r="Q47" i="14"/>
  <c r="V47" i="14"/>
  <c r="V46" i="14" s="1"/>
  <c r="G49" i="14"/>
  <c r="I49" i="14"/>
  <c r="K49" i="14"/>
  <c r="K48" i="14" s="1"/>
  <c r="O49" i="14"/>
  <c r="O48" i="14" s="1"/>
  <c r="Q49" i="14"/>
  <c r="V49" i="14"/>
  <c r="G51" i="14"/>
  <c r="I51" i="14"/>
  <c r="K51" i="14"/>
  <c r="M51" i="14"/>
  <c r="O51" i="14"/>
  <c r="Q51" i="14"/>
  <c r="V51" i="14"/>
  <c r="G54" i="14"/>
  <c r="M54" i="14" s="1"/>
  <c r="I54" i="14"/>
  <c r="K54" i="14"/>
  <c r="O54" i="14"/>
  <c r="Q54" i="14"/>
  <c r="V54" i="14"/>
  <c r="G56" i="14"/>
  <c r="M56" i="14" s="1"/>
  <c r="I56" i="14"/>
  <c r="I55" i="14" s="1"/>
  <c r="K56" i="14"/>
  <c r="K55" i="14" s="1"/>
  <c r="O56" i="14"/>
  <c r="Q56" i="14"/>
  <c r="V56" i="14"/>
  <c r="V55" i="14" s="1"/>
  <c r="G58" i="14"/>
  <c r="M58" i="14" s="1"/>
  <c r="I58" i="14"/>
  <c r="K58" i="14"/>
  <c r="O58" i="14"/>
  <c r="Q58" i="14"/>
  <c r="V58" i="14"/>
  <c r="G61" i="14"/>
  <c r="M61" i="14" s="1"/>
  <c r="I61" i="14"/>
  <c r="I59" i="14" s="1"/>
  <c r="K61" i="14"/>
  <c r="O61" i="14"/>
  <c r="Q61" i="14"/>
  <c r="V61" i="14"/>
  <c r="G64" i="14"/>
  <c r="M64" i="14" s="1"/>
  <c r="I64" i="14"/>
  <c r="K64" i="14"/>
  <c r="O64" i="14"/>
  <c r="Q64" i="14"/>
  <c r="V64" i="14"/>
  <c r="G67" i="14"/>
  <c r="M67" i="14" s="1"/>
  <c r="I67" i="14"/>
  <c r="K67" i="14"/>
  <c r="O67" i="14"/>
  <c r="Q67" i="14"/>
  <c r="V67" i="14"/>
  <c r="G69" i="14"/>
  <c r="M69" i="14" s="1"/>
  <c r="I69" i="14"/>
  <c r="K69" i="14"/>
  <c r="O69" i="14"/>
  <c r="Q69" i="14"/>
  <c r="V69" i="14"/>
  <c r="G71" i="14"/>
  <c r="I71" i="14"/>
  <c r="K71" i="14"/>
  <c r="M71" i="14"/>
  <c r="O71" i="14"/>
  <c r="Q71" i="14"/>
  <c r="V71" i="14"/>
  <c r="G73" i="14"/>
  <c r="M73" i="14" s="1"/>
  <c r="I73" i="14"/>
  <c r="K73" i="14"/>
  <c r="O73" i="14"/>
  <c r="Q73" i="14"/>
  <c r="V73" i="14"/>
  <c r="G76" i="14"/>
  <c r="I76" i="14"/>
  <c r="K76" i="14"/>
  <c r="M76" i="14"/>
  <c r="O76" i="14"/>
  <c r="Q76" i="14"/>
  <c r="V76" i="14"/>
  <c r="G79" i="14"/>
  <c r="I79" i="14"/>
  <c r="K79" i="14"/>
  <c r="M79" i="14"/>
  <c r="O79" i="14"/>
  <c r="Q79" i="14"/>
  <c r="V79" i="14"/>
  <c r="G82" i="14"/>
  <c r="M82" i="14" s="1"/>
  <c r="I82" i="14"/>
  <c r="K82" i="14"/>
  <c r="O82" i="14"/>
  <c r="O78" i="14" s="1"/>
  <c r="Q82" i="14"/>
  <c r="V82" i="14"/>
  <c r="G84" i="14"/>
  <c r="M84" i="14" s="1"/>
  <c r="I84" i="14"/>
  <c r="K84" i="14"/>
  <c r="O84" i="14"/>
  <c r="Q84" i="14"/>
  <c r="V84" i="14"/>
  <c r="G86" i="14"/>
  <c r="M86" i="14" s="1"/>
  <c r="I86" i="14"/>
  <c r="I85" i="14" s="1"/>
  <c r="K86" i="14"/>
  <c r="O86" i="14"/>
  <c r="Q86" i="14"/>
  <c r="V86" i="14"/>
  <c r="G89" i="14"/>
  <c r="M89" i="14" s="1"/>
  <c r="I89" i="14"/>
  <c r="K89" i="14"/>
  <c r="O89" i="14"/>
  <c r="Q89" i="14"/>
  <c r="V89" i="14"/>
  <c r="V85" i="14" s="1"/>
  <c r="G91" i="14"/>
  <c r="I91" i="14"/>
  <c r="K91" i="14"/>
  <c r="K90" i="14" s="1"/>
  <c r="O91" i="14"/>
  <c r="Q91" i="14"/>
  <c r="V91" i="14"/>
  <c r="V90" i="14" s="1"/>
  <c r="G93" i="14"/>
  <c r="M93" i="14" s="1"/>
  <c r="I93" i="14"/>
  <c r="K93" i="14"/>
  <c r="O93" i="14"/>
  <c r="Q93" i="14"/>
  <c r="Q90" i="14" s="1"/>
  <c r="V93" i="14"/>
  <c r="AE103" i="14"/>
  <c r="F44" i="1" s="1"/>
  <c r="BA91" i="13"/>
  <c r="G9" i="13"/>
  <c r="M9" i="13" s="1"/>
  <c r="I9" i="13"/>
  <c r="I8" i="13" s="1"/>
  <c r="K9" i="13"/>
  <c r="O9" i="13"/>
  <c r="Q9" i="13"/>
  <c r="V9" i="13"/>
  <c r="G11" i="13"/>
  <c r="M11" i="13" s="1"/>
  <c r="I11" i="13"/>
  <c r="K11" i="13"/>
  <c r="O11" i="13"/>
  <c r="Q11" i="13"/>
  <c r="V11" i="13"/>
  <c r="G14" i="13"/>
  <c r="M14" i="13" s="1"/>
  <c r="I14" i="13"/>
  <c r="K14" i="13"/>
  <c r="O14" i="13"/>
  <c r="Q14" i="13"/>
  <c r="V14" i="13"/>
  <c r="G16" i="13"/>
  <c r="M16" i="13" s="1"/>
  <c r="I16" i="13"/>
  <c r="K16" i="13"/>
  <c r="O16" i="13"/>
  <c r="Q16" i="13"/>
  <c r="V16" i="13"/>
  <c r="G28" i="13"/>
  <c r="I28" i="13"/>
  <c r="K28" i="13"/>
  <c r="M28" i="13"/>
  <c r="O28" i="13"/>
  <c r="Q28" i="13"/>
  <c r="V28" i="13"/>
  <c r="G31" i="13"/>
  <c r="M31" i="13" s="1"/>
  <c r="I31" i="13"/>
  <c r="K31" i="13"/>
  <c r="O31" i="13"/>
  <c r="Q31" i="13"/>
  <c r="V31" i="13"/>
  <c r="G33" i="13"/>
  <c r="I33" i="13"/>
  <c r="K33" i="13"/>
  <c r="M33" i="13"/>
  <c r="O33" i="13"/>
  <c r="Q33" i="13"/>
  <c r="V33" i="13"/>
  <c r="G36" i="13"/>
  <c r="M36" i="13" s="1"/>
  <c r="I36" i="13"/>
  <c r="K36" i="13"/>
  <c r="O36" i="13"/>
  <c r="Q36" i="13"/>
  <c r="V36" i="13"/>
  <c r="G40" i="13"/>
  <c r="I40" i="13"/>
  <c r="K40" i="13"/>
  <c r="O40" i="13"/>
  <c r="Q40" i="13"/>
  <c r="V40" i="13"/>
  <c r="G42" i="13"/>
  <c r="I42" i="13"/>
  <c r="K42" i="13"/>
  <c r="M42" i="13"/>
  <c r="O42" i="13"/>
  <c r="Q42" i="13"/>
  <c r="V42" i="13"/>
  <c r="G45" i="13"/>
  <c r="M45" i="13" s="1"/>
  <c r="I45" i="13"/>
  <c r="K45" i="13"/>
  <c r="O45" i="13"/>
  <c r="Q45" i="13"/>
  <c r="V45" i="13"/>
  <c r="G47" i="13"/>
  <c r="M47" i="13" s="1"/>
  <c r="I47" i="13"/>
  <c r="K47" i="13"/>
  <c r="O47" i="13"/>
  <c r="Q47" i="13"/>
  <c r="V47" i="13"/>
  <c r="G54" i="13"/>
  <c r="M54" i="13" s="1"/>
  <c r="I54" i="13"/>
  <c r="K54" i="13"/>
  <c r="O54" i="13"/>
  <c r="Q54" i="13"/>
  <c r="V54" i="13"/>
  <c r="G57" i="13"/>
  <c r="M57" i="13" s="1"/>
  <c r="I57" i="13"/>
  <c r="K57" i="13"/>
  <c r="O57" i="13"/>
  <c r="Q57" i="13"/>
  <c r="V57" i="13"/>
  <c r="G59" i="13"/>
  <c r="M59" i="13" s="1"/>
  <c r="I59" i="13"/>
  <c r="K59" i="13"/>
  <c r="O59" i="13"/>
  <c r="Q59" i="13"/>
  <c r="V59" i="13"/>
  <c r="G62" i="13"/>
  <c r="M62" i="13" s="1"/>
  <c r="I62" i="13"/>
  <c r="K62" i="13"/>
  <c r="O62" i="13"/>
  <c r="Q62" i="13"/>
  <c r="V62" i="13"/>
  <c r="G66" i="13"/>
  <c r="I66" i="13"/>
  <c r="K66" i="13"/>
  <c r="M66" i="13"/>
  <c r="O66" i="13"/>
  <c r="Q66" i="13"/>
  <c r="Q65" i="13" s="1"/>
  <c r="V66" i="13"/>
  <c r="G68" i="13"/>
  <c r="M68" i="13" s="1"/>
  <c r="I68" i="13"/>
  <c r="K68" i="13"/>
  <c r="O68" i="13"/>
  <c r="Q68" i="13"/>
  <c r="V68" i="13"/>
  <c r="G70" i="13"/>
  <c r="I70" i="13"/>
  <c r="K70" i="13"/>
  <c r="M70" i="13"/>
  <c r="O70" i="13"/>
  <c r="Q70" i="13"/>
  <c r="V70" i="13"/>
  <c r="G72" i="13"/>
  <c r="M72" i="13" s="1"/>
  <c r="I72" i="13"/>
  <c r="K72" i="13"/>
  <c r="O72" i="13"/>
  <c r="Q72" i="13"/>
  <c r="V72" i="13"/>
  <c r="G74" i="13"/>
  <c r="I74" i="13"/>
  <c r="K74" i="13"/>
  <c r="M74" i="13"/>
  <c r="O74" i="13"/>
  <c r="Q74" i="13"/>
  <c r="V74" i="13"/>
  <c r="G76" i="13"/>
  <c r="M76" i="13" s="1"/>
  <c r="I76" i="13"/>
  <c r="K76" i="13"/>
  <c r="O76" i="13"/>
  <c r="Q76" i="13"/>
  <c r="V76" i="13"/>
  <c r="G78" i="13"/>
  <c r="M78" i="13" s="1"/>
  <c r="I78" i="13"/>
  <c r="K78" i="13"/>
  <c r="O78" i="13"/>
  <c r="Q78" i="13"/>
  <c r="V78" i="13"/>
  <c r="G81" i="13"/>
  <c r="M81" i="13" s="1"/>
  <c r="I81" i="13"/>
  <c r="K81" i="13"/>
  <c r="O81" i="13"/>
  <c r="Q81" i="13"/>
  <c r="V81" i="13"/>
  <c r="G83" i="13"/>
  <c r="M83" i="13" s="1"/>
  <c r="I83" i="13"/>
  <c r="K83" i="13"/>
  <c r="O83" i="13"/>
  <c r="Q83" i="13"/>
  <c r="V83" i="13"/>
  <c r="G86" i="13"/>
  <c r="M86" i="13" s="1"/>
  <c r="I86" i="13"/>
  <c r="K86" i="13"/>
  <c r="O86" i="13"/>
  <c r="Q86" i="13"/>
  <c r="V86" i="13"/>
  <c r="G90" i="13"/>
  <c r="G88" i="13" s="1"/>
  <c r="I90" i="13"/>
  <c r="K90" i="13"/>
  <c r="O90" i="13"/>
  <c r="Q90" i="13"/>
  <c r="V90" i="13"/>
  <c r="G92" i="13"/>
  <c r="I92" i="13"/>
  <c r="I88" i="13" s="1"/>
  <c r="K92" i="13"/>
  <c r="M92" i="13"/>
  <c r="O92" i="13"/>
  <c r="Q92" i="13"/>
  <c r="V92" i="13"/>
  <c r="G93" i="13"/>
  <c r="M93" i="13" s="1"/>
  <c r="I93" i="13"/>
  <c r="K93" i="13"/>
  <c r="O93" i="13"/>
  <c r="Q93" i="13"/>
  <c r="V93" i="13"/>
  <c r="AE95" i="13"/>
  <c r="F43" i="1" s="1"/>
  <c r="G9" i="12"/>
  <c r="M9" i="12" s="1"/>
  <c r="I9" i="12"/>
  <c r="K9" i="12"/>
  <c r="O9" i="12"/>
  <c r="Q9" i="12"/>
  <c r="V9" i="12"/>
  <c r="G15" i="12"/>
  <c r="M15" i="12" s="1"/>
  <c r="I15" i="12"/>
  <c r="K15" i="12"/>
  <c r="O15" i="12"/>
  <c r="Q15" i="12"/>
  <c r="V15" i="12"/>
  <c r="G16" i="12"/>
  <c r="M16" i="12" s="1"/>
  <c r="I16" i="12"/>
  <c r="K16" i="12"/>
  <c r="O16" i="12"/>
  <c r="Q16" i="12"/>
  <c r="V16" i="12"/>
  <c r="G17" i="12"/>
  <c r="M17" i="12" s="1"/>
  <c r="I17" i="12"/>
  <c r="K17" i="12"/>
  <c r="O17" i="12"/>
  <c r="Q17" i="12"/>
  <c r="V17" i="12"/>
  <c r="G20" i="12"/>
  <c r="M20" i="12" s="1"/>
  <c r="I20" i="12"/>
  <c r="K20" i="12"/>
  <c r="O20" i="12"/>
  <c r="Q20" i="12"/>
  <c r="V20" i="12"/>
  <c r="G21" i="12"/>
  <c r="M21" i="12" s="1"/>
  <c r="I21" i="12"/>
  <c r="K21" i="12"/>
  <c r="O21" i="12"/>
  <c r="Q21" i="12"/>
  <c r="V21" i="12"/>
  <c r="G23" i="12"/>
  <c r="I23" i="12"/>
  <c r="K23" i="12"/>
  <c r="M23" i="12"/>
  <c r="O23" i="12"/>
  <c r="Q23" i="12"/>
  <c r="V23" i="12"/>
  <c r="G25" i="12"/>
  <c r="M25" i="12" s="1"/>
  <c r="I25" i="12"/>
  <c r="K25" i="12"/>
  <c r="O25" i="12"/>
  <c r="Q25" i="12"/>
  <c r="V25" i="12"/>
  <c r="G27" i="12"/>
  <c r="I27" i="12"/>
  <c r="K27" i="12"/>
  <c r="M27" i="12"/>
  <c r="O27" i="12"/>
  <c r="Q27" i="12"/>
  <c r="V27" i="12"/>
  <c r="G30" i="12"/>
  <c r="M30" i="12" s="1"/>
  <c r="I30" i="12"/>
  <c r="K30" i="12"/>
  <c r="O30" i="12"/>
  <c r="Q30" i="12"/>
  <c r="V30" i="12"/>
  <c r="G32" i="12"/>
  <c r="I32" i="12"/>
  <c r="K32" i="12"/>
  <c r="M32" i="12"/>
  <c r="O32" i="12"/>
  <c r="Q32" i="12"/>
  <c r="V32" i="12"/>
  <c r="G37" i="12"/>
  <c r="M37" i="12" s="1"/>
  <c r="I37" i="12"/>
  <c r="K37" i="12"/>
  <c r="O37" i="12"/>
  <c r="Q37" i="12"/>
  <c r="V37" i="12"/>
  <c r="G39" i="12"/>
  <c r="M39" i="12" s="1"/>
  <c r="I39" i="12"/>
  <c r="K39" i="12"/>
  <c r="O39" i="12"/>
  <c r="Q39" i="12"/>
  <c r="V39" i="12"/>
  <c r="G43" i="12"/>
  <c r="M43" i="12" s="1"/>
  <c r="I43" i="12"/>
  <c r="K43" i="12"/>
  <c r="O43" i="12"/>
  <c r="Q43" i="12"/>
  <c r="V43" i="12"/>
  <c r="G46" i="12"/>
  <c r="M46" i="12" s="1"/>
  <c r="I46" i="12"/>
  <c r="K46" i="12"/>
  <c r="O46" i="12"/>
  <c r="Q46" i="12"/>
  <c r="V46" i="12"/>
  <c r="G51" i="12"/>
  <c r="M51" i="12" s="1"/>
  <c r="I51" i="12"/>
  <c r="K51" i="12"/>
  <c r="O51" i="12"/>
  <c r="Q51" i="12"/>
  <c r="V51" i="12"/>
  <c r="G54" i="12"/>
  <c r="I54" i="12"/>
  <c r="K54" i="12"/>
  <c r="M54" i="12"/>
  <c r="O54" i="12"/>
  <c r="Q54" i="12"/>
  <c r="V54" i="12"/>
  <c r="G59" i="12"/>
  <c r="M59" i="12" s="1"/>
  <c r="I59" i="12"/>
  <c r="K59" i="12"/>
  <c r="O59" i="12"/>
  <c r="Q59" i="12"/>
  <c r="V59" i="12"/>
  <c r="G61" i="12"/>
  <c r="I61" i="12"/>
  <c r="K61" i="12"/>
  <c r="M61" i="12"/>
  <c r="O61" i="12"/>
  <c r="Q61" i="12"/>
  <c r="V61" i="12"/>
  <c r="G63" i="12"/>
  <c r="M63" i="12" s="1"/>
  <c r="I63" i="12"/>
  <c r="K63" i="12"/>
  <c r="O63" i="12"/>
  <c r="Q63" i="12"/>
  <c r="V63" i="12"/>
  <c r="G65" i="12"/>
  <c r="I65" i="12"/>
  <c r="K65" i="12"/>
  <c r="M65" i="12"/>
  <c r="O65" i="12"/>
  <c r="Q65" i="12"/>
  <c r="V65" i="12"/>
  <c r="G67" i="12"/>
  <c r="M67" i="12" s="1"/>
  <c r="I67" i="12"/>
  <c r="K67" i="12"/>
  <c r="O67" i="12"/>
  <c r="Q67" i="12"/>
  <c r="V67" i="12"/>
  <c r="G69" i="12"/>
  <c r="I69" i="12"/>
  <c r="K69" i="12"/>
  <c r="M69" i="12"/>
  <c r="O69" i="12"/>
  <c r="Q69" i="12"/>
  <c r="V69" i="12"/>
  <c r="G72" i="12"/>
  <c r="M72" i="12" s="1"/>
  <c r="I72" i="12"/>
  <c r="K72" i="12"/>
  <c r="O72" i="12"/>
  <c r="Q72" i="12"/>
  <c r="V72" i="12"/>
  <c r="G74" i="12"/>
  <c r="M74" i="12" s="1"/>
  <c r="I74" i="12"/>
  <c r="K74" i="12"/>
  <c r="O74" i="12"/>
  <c r="Q74" i="12"/>
  <c r="V74" i="12"/>
  <c r="G76" i="12"/>
  <c r="M76" i="12" s="1"/>
  <c r="I76" i="12"/>
  <c r="K76" i="12"/>
  <c r="O76" i="12"/>
  <c r="Q76" i="12"/>
  <c r="V76" i="12"/>
  <c r="G79" i="12"/>
  <c r="M79" i="12" s="1"/>
  <c r="I79" i="12"/>
  <c r="K79" i="12"/>
  <c r="O79" i="12"/>
  <c r="Q79" i="12"/>
  <c r="V79" i="12"/>
  <c r="G83" i="12"/>
  <c r="I83" i="12"/>
  <c r="K83" i="12"/>
  <c r="M83" i="12"/>
  <c r="O83" i="12"/>
  <c r="Q83" i="12"/>
  <c r="V83" i="12"/>
  <c r="G88" i="12"/>
  <c r="M88" i="12" s="1"/>
  <c r="I88" i="12"/>
  <c r="K88" i="12"/>
  <c r="O88" i="12"/>
  <c r="Q88" i="12"/>
  <c r="V88" i="12"/>
  <c r="G90" i="12"/>
  <c r="I90" i="12"/>
  <c r="K90" i="12"/>
  <c r="M90" i="12"/>
  <c r="O90" i="12"/>
  <c r="Q90" i="12"/>
  <c r="V90" i="12"/>
  <c r="G93" i="12"/>
  <c r="M93" i="12" s="1"/>
  <c r="I93" i="12"/>
  <c r="K93" i="12"/>
  <c r="O93" i="12"/>
  <c r="Q93" i="12"/>
  <c r="V93" i="12"/>
  <c r="G95" i="12"/>
  <c r="I95" i="12"/>
  <c r="K95" i="12"/>
  <c r="M95" i="12"/>
  <c r="O95" i="12"/>
  <c r="Q95" i="12"/>
  <c r="V95" i="12"/>
  <c r="G97" i="12"/>
  <c r="M97" i="12" s="1"/>
  <c r="I97" i="12"/>
  <c r="K97" i="12"/>
  <c r="O97" i="12"/>
  <c r="Q97" i="12"/>
  <c r="V97" i="12"/>
  <c r="G99" i="12"/>
  <c r="I99" i="12"/>
  <c r="K99" i="12"/>
  <c r="M99" i="12"/>
  <c r="O99" i="12"/>
  <c r="Q99" i="12"/>
  <c r="V99" i="12"/>
  <c r="G101" i="12"/>
  <c r="I67" i="1" s="1"/>
  <c r="K101" i="12"/>
  <c r="V101" i="12"/>
  <c r="G102" i="12"/>
  <c r="I102" i="12"/>
  <c r="I101" i="12" s="1"/>
  <c r="K102" i="12"/>
  <c r="M102" i="12"/>
  <c r="M101" i="12" s="1"/>
  <c r="O102" i="12"/>
  <c r="O101" i="12" s="1"/>
  <c r="Q102" i="12"/>
  <c r="Q101" i="12" s="1"/>
  <c r="V102" i="12"/>
  <c r="G105" i="12"/>
  <c r="I105" i="12"/>
  <c r="K105" i="12"/>
  <c r="M105" i="12"/>
  <c r="O105" i="12"/>
  <c r="Q105" i="12"/>
  <c r="V105" i="12"/>
  <c r="G107" i="12"/>
  <c r="M107" i="12" s="1"/>
  <c r="I107" i="12"/>
  <c r="K107" i="12"/>
  <c r="K104" i="12" s="1"/>
  <c r="O107" i="12"/>
  <c r="Q107" i="12"/>
  <c r="V107" i="12"/>
  <c r="G109" i="12"/>
  <c r="M109" i="12" s="1"/>
  <c r="I109" i="12"/>
  <c r="K109" i="12"/>
  <c r="O109" i="12"/>
  <c r="Q109" i="12"/>
  <c r="V109" i="12"/>
  <c r="G111" i="12"/>
  <c r="M111" i="12" s="1"/>
  <c r="I111" i="12"/>
  <c r="K111" i="12"/>
  <c r="O111" i="12"/>
  <c r="Q111" i="12"/>
  <c r="V111" i="12"/>
  <c r="G114" i="12"/>
  <c r="M114" i="12" s="1"/>
  <c r="I114" i="12"/>
  <c r="K114" i="12"/>
  <c r="O114" i="12"/>
  <c r="Q114" i="12"/>
  <c r="V114" i="12"/>
  <c r="G117" i="12"/>
  <c r="M117" i="12" s="1"/>
  <c r="I117" i="12"/>
  <c r="K117" i="12"/>
  <c r="O117" i="12"/>
  <c r="Q117" i="12"/>
  <c r="V117" i="12"/>
  <c r="G120" i="12"/>
  <c r="I120" i="12"/>
  <c r="K120" i="12"/>
  <c r="O120" i="12"/>
  <c r="Q120" i="12"/>
  <c r="V120" i="12"/>
  <c r="G122" i="12"/>
  <c r="M122" i="12" s="1"/>
  <c r="I122" i="12"/>
  <c r="K122" i="12"/>
  <c r="O122" i="12"/>
  <c r="Q122" i="12"/>
  <c r="V122" i="12"/>
  <c r="G124" i="12"/>
  <c r="M124" i="12" s="1"/>
  <c r="I124" i="12"/>
  <c r="K124" i="12"/>
  <c r="O124" i="12"/>
  <c r="Q124" i="12"/>
  <c r="V124" i="12"/>
  <c r="G126" i="12"/>
  <c r="I126" i="12"/>
  <c r="K126" i="12"/>
  <c r="M126" i="12"/>
  <c r="O126" i="12"/>
  <c r="Q126" i="12"/>
  <c r="V126" i="12"/>
  <c r="G128" i="12"/>
  <c r="M128" i="12" s="1"/>
  <c r="I128" i="12"/>
  <c r="K128" i="12"/>
  <c r="O128" i="12"/>
  <c r="Q128" i="12"/>
  <c r="V128" i="12"/>
  <c r="G130" i="12"/>
  <c r="I130" i="12"/>
  <c r="K130" i="12"/>
  <c r="M130" i="12"/>
  <c r="O130" i="12"/>
  <c r="Q130" i="12"/>
  <c r="V130" i="12"/>
  <c r="G132" i="12"/>
  <c r="M132" i="12" s="1"/>
  <c r="I132" i="12"/>
  <c r="K132" i="12"/>
  <c r="O132" i="12"/>
  <c r="Q132" i="12"/>
  <c r="V132" i="12"/>
  <c r="G134" i="12"/>
  <c r="I134" i="12"/>
  <c r="K134" i="12"/>
  <c r="M134" i="12"/>
  <c r="O134" i="12"/>
  <c r="Q134" i="12"/>
  <c r="V134" i="12"/>
  <c r="G138" i="12"/>
  <c r="M138" i="12" s="1"/>
  <c r="I138" i="12"/>
  <c r="K138" i="12"/>
  <c r="O138" i="12"/>
  <c r="Q138" i="12"/>
  <c r="V138" i="12"/>
  <c r="G141" i="12"/>
  <c r="I141" i="12"/>
  <c r="K141" i="12"/>
  <c r="O141" i="12"/>
  <c r="Q141" i="12"/>
  <c r="V141" i="12"/>
  <c r="G143" i="12"/>
  <c r="M143" i="12" s="1"/>
  <c r="I143" i="12"/>
  <c r="K143" i="12"/>
  <c r="O143" i="12"/>
  <c r="Q143" i="12"/>
  <c r="V143" i="12"/>
  <c r="G144" i="12"/>
  <c r="M144" i="12" s="1"/>
  <c r="I144" i="12"/>
  <c r="K144" i="12"/>
  <c r="O144" i="12"/>
  <c r="Q144" i="12"/>
  <c r="V144" i="12"/>
  <c r="I146" i="12"/>
  <c r="G147" i="12"/>
  <c r="I147" i="12"/>
  <c r="K147" i="12"/>
  <c r="K146" i="12" s="1"/>
  <c r="O147" i="12"/>
  <c r="O146" i="12" s="1"/>
  <c r="Q147" i="12"/>
  <c r="Q146" i="12" s="1"/>
  <c r="V147" i="12"/>
  <c r="V146" i="12" s="1"/>
  <c r="G149" i="12"/>
  <c r="I149" i="12"/>
  <c r="K149" i="12"/>
  <c r="O149" i="12"/>
  <c r="Q149" i="12"/>
  <c r="V149" i="12"/>
  <c r="G150" i="12"/>
  <c r="I150" i="12"/>
  <c r="K150" i="12"/>
  <c r="M150" i="12"/>
  <c r="O150" i="12"/>
  <c r="Q150" i="12"/>
  <c r="V150" i="12"/>
  <c r="G157" i="12"/>
  <c r="M157" i="12" s="1"/>
  <c r="I157" i="12"/>
  <c r="K157" i="12"/>
  <c r="O157" i="12"/>
  <c r="Q157" i="12"/>
  <c r="V157" i="12"/>
  <c r="G159" i="12"/>
  <c r="I159" i="12"/>
  <c r="K159" i="12"/>
  <c r="M159" i="12"/>
  <c r="O159" i="12"/>
  <c r="Q159" i="12"/>
  <c r="V159" i="12"/>
  <c r="G161" i="12"/>
  <c r="M161" i="12" s="1"/>
  <c r="I161" i="12"/>
  <c r="K161" i="12"/>
  <c r="O161" i="12"/>
  <c r="Q161" i="12"/>
  <c r="V161" i="12"/>
  <c r="G163" i="12"/>
  <c r="M163" i="12" s="1"/>
  <c r="I163" i="12"/>
  <c r="K163" i="12"/>
  <c r="O163" i="12"/>
  <c r="Q163" i="12"/>
  <c r="V163" i="12"/>
  <c r="G165" i="12"/>
  <c r="M165" i="12" s="1"/>
  <c r="I165" i="12"/>
  <c r="K165" i="12"/>
  <c r="O165" i="12"/>
  <c r="Q165" i="12"/>
  <c r="V165" i="12"/>
  <c r="G166" i="12"/>
  <c r="M166" i="12" s="1"/>
  <c r="I166" i="12"/>
  <c r="K166" i="12"/>
  <c r="O166" i="12"/>
  <c r="Q166" i="12"/>
  <c r="V166" i="12"/>
  <c r="G167" i="12"/>
  <c r="M167" i="12" s="1"/>
  <c r="I167" i="12"/>
  <c r="K167" i="12"/>
  <c r="O167" i="12"/>
  <c r="Q167" i="12"/>
  <c r="V167" i="12"/>
  <c r="G169" i="12"/>
  <c r="M169" i="12" s="1"/>
  <c r="I169" i="12"/>
  <c r="K169" i="12"/>
  <c r="O169" i="12"/>
  <c r="Q169" i="12"/>
  <c r="V169" i="12"/>
  <c r="G172" i="12"/>
  <c r="M172" i="12" s="1"/>
  <c r="I172" i="12"/>
  <c r="K172" i="12"/>
  <c r="O172" i="12"/>
  <c r="Q172" i="12"/>
  <c r="V172" i="12"/>
  <c r="G175" i="12"/>
  <c r="I175" i="12"/>
  <c r="K175" i="12"/>
  <c r="O175" i="12"/>
  <c r="Q175" i="12"/>
  <c r="V175" i="12"/>
  <c r="G178" i="12"/>
  <c r="I178" i="12"/>
  <c r="K178" i="12"/>
  <c r="M178" i="12"/>
  <c r="O178" i="12"/>
  <c r="Q178" i="12"/>
  <c r="V178" i="12"/>
  <c r="G182" i="12"/>
  <c r="M182" i="12" s="1"/>
  <c r="I182" i="12"/>
  <c r="K182" i="12"/>
  <c r="O182" i="12"/>
  <c r="Q182" i="12"/>
  <c r="V182" i="12"/>
  <c r="G184" i="12"/>
  <c r="I184" i="12"/>
  <c r="K184" i="12"/>
  <c r="M184" i="12"/>
  <c r="O184" i="12"/>
  <c r="Q184" i="12"/>
  <c r="V184" i="12"/>
  <c r="G185" i="12"/>
  <c r="M185" i="12" s="1"/>
  <c r="I185" i="12"/>
  <c r="K185" i="12"/>
  <c r="O185" i="12"/>
  <c r="Q185" i="12"/>
  <c r="V185" i="12"/>
  <c r="G188" i="12"/>
  <c r="I188" i="12"/>
  <c r="K188" i="12"/>
  <c r="M188" i="12"/>
  <c r="O188" i="12"/>
  <c r="Q188" i="12"/>
  <c r="V188" i="12"/>
  <c r="G190" i="12"/>
  <c r="M190" i="12" s="1"/>
  <c r="I190" i="12"/>
  <c r="K190" i="12"/>
  <c r="O190" i="12"/>
  <c r="Q190" i="12"/>
  <c r="V190" i="12"/>
  <c r="G191" i="12"/>
  <c r="M191" i="12" s="1"/>
  <c r="I191" i="12"/>
  <c r="K191" i="12"/>
  <c r="O191" i="12"/>
  <c r="Q191" i="12"/>
  <c r="V191" i="12"/>
  <c r="G192" i="12"/>
  <c r="M192" i="12" s="1"/>
  <c r="I192" i="12"/>
  <c r="K192" i="12"/>
  <c r="O192" i="12"/>
  <c r="Q192" i="12"/>
  <c r="V192" i="12"/>
  <c r="G196" i="12"/>
  <c r="M196" i="12" s="1"/>
  <c r="I196" i="12"/>
  <c r="K196" i="12"/>
  <c r="O196" i="12"/>
  <c r="Q196" i="12"/>
  <c r="V196" i="12"/>
  <c r="G197" i="12"/>
  <c r="M197" i="12" s="1"/>
  <c r="I197" i="12"/>
  <c r="K197" i="12"/>
  <c r="O197" i="12"/>
  <c r="Q197" i="12"/>
  <c r="V197" i="12"/>
  <c r="G198" i="12"/>
  <c r="M198" i="12" s="1"/>
  <c r="I198" i="12"/>
  <c r="K198" i="12"/>
  <c r="O198" i="12"/>
  <c r="Q198" i="12"/>
  <c r="V198" i="12"/>
  <c r="AE200" i="12"/>
  <c r="F41" i="1" s="1"/>
  <c r="I18" i="1"/>
  <c r="H48" i="1" l="1"/>
  <c r="I48" i="1" s="1"/>
  <c r="G16" i="16"/>
  <c r="V119" i="12"/>
  <c r="I8" i="12"/>
  <c r="O24" i="15"/>
  <c r="V78" i="14"/>
  <c r="O59" i="14"/>
  <c r="K8" i="14"/>
  <c r="I10" i="15"/>
  <c r="K119" i="12"/>
  <c r="Q104" i="12"/>
  <c r="AF95" i="13"/>
  <c r="I65" i="13"/>
  <c r="V39" i="13"/>
  <c r="K8" i="13"/>
  <c r="AF103" i="14"/>
  <c r="G44" i="1" s="1"/>
  <c r="H44" i="1" s="1"/>
  <c r="I44" i="1" s="1"/>
  <c r="K59" i="14"/>
  <c r="V48" i="14"/>
  <c r="V23" i="14"/>
  <c r="O33" i="15"/>
  <c r="Q148" i="12"/>
  <c r="K137" i="12"/>
  <c r="I82" i="12"/>
  <c r="V65" i="13"/>
  <c r="Q48" i="14"/>
  <c r="K33" i="15"/>
  <c r="K16" i="15"/>
  <c r="F39" i="1"/>
  <c r="F45" i="1"/>
  <c r="Q88" i="13"/>
  <c r="V59" i="14"/>
  <c r="Q174" i="12"/>
  <c r="G119" i="12"/>
  <c r="I69" i="1" s="1"/>
  <c r="V82" i="12"/>
  <c r="O39" i="13"/>
  <c r="G90" i="14"/>
  <c r="I80" i="1" s="1"/>
  <c r="K78" i="14"/>
  <c r="Q24" i="15"/>
  <c r="I19" i="15"/>
  <c r="O10" i="15"/>
  <c r="K8" i="16"/>
  <c r="F40" i="1"/>
  <c r="O65" i="13"/>
  <c r="V35" i="14"/>
  <c r="G33" i="15"/>
  <c r="I62" i="1" s="1"/>
  <c r="K65" i="13"/>
  <c r="Q8" i="13"/>
  <c r="Q59" i="14"/>
  <c r="Q33" i="15"/>
  <c r="F47" i="1"/>
  <c r="I174" i="12"/>
  <c r="O8" i="12"/>
  <c r="K88" i="13"/>
  <c r="Q39" i="13"/>
  <c r="K85" i="14"/>
  <c r="Q78" i="14"/>
  <c r="O55" i="14"/>
  <c r="K35" i="14"/>
  <c r="Q23" i="14"/>
  <c r="I24" i="15"/>
  <c r="O19" i="15"/>
  <c r="V13" i="15"/>
  <c r="K12" i="16"/>
  <c r="Q8" i="16"/>
  <c r="G47" i="1"/>
  <c r="Q119" i="12"/>
  <c r="V88" i="13"/>
  <c r="K39" i="13"/>
  <c r="K23" i="14"/>
  <c r="Q8" i="14"/>
  <c r="I104" i="12"/>
  <c r="O82" i="12"/>
  <c r="V8" i="12"/>
  <c r="I48" i="14"/>
  <c r="V19" i="15"/>
  <c r="I148" i="12"/>
  <c r="Q137" i="12"/>
  <c r="V104" i="12"/>
  <c r="K82" i="12"/>
  <c r="Q8" i="12"/>
  <c r="O88" i="13"/>
  <c r="G39" i="13"/>
  <c r="I65" i="1" s="1"/>
  <c r="O85" i="14"/>
  <c r="Q55" i="14"/>
  <c r="G48" i="14"/>
  <c r="I75" i="1" s="1"/>
  <c r="I17" i="1" s="1"/>
  <c r="O35" i="14"/>
  <c r="G23" i="14"/>
  <c r="Q16" i="15"/>
  <c r="I119" i="12"/>
  <c r="O104" i="12"/>
  <c r="I90" i="14"/>
  <c r="I8" i="14"/>
  <c r="V24" i="15"/>
  <c r="K19" i="15"/>
  <c r="Q10" i="15"/>
  <c r="F42" i="1"/>
  <c r="I16" i="15"/>
  <c r="K13" i="15"/>
  <c r="G8" i="12"/>
  <c r="I39" i="13"/>
  <c r="Q85" i="14"/>
  <c r="I78" i="14"/>
  <c r="G55" i="14"/>
  <c r="I76" i="1" s="1"/>
  <c r="Q35" i="14"/>
  <c r="I23" i="14"/>
  <c r="O8" i="14"/>
  <c r="V33" i="15"/>
  <c r="K24" i="15"/>
  <c r="Q19" i="15"/>
  <c r="V16" i="15"/>
  <c r="Q12" i="16"/>
  <c r="I8" i="16"/>
  <c r="K8" i="12"/>
  <c r="I137" i="12"/>
  <c r="Q82" i="12"/>
  <c r="V8" i="13"/>
  <c r="O119" i="12"/>
  <c r="O8" i="13"/>
  <c r="O90" i="14"/>
  <c r="V8" i="16"/>
  <c r="M14" i="16"/>
  <c r="M12" i="16" s="1"/>
  <c r="M10" i="16"/>
  <c r="M8" i="16" s="1"/>
  <c r="AF43" i="15"/>
  <c r="M34" i="15"/>
  <c r="M33" i="15" s="1"/>
  <c r="M26" i="15"/>
  <c r="M24" i="15" s="1"/>
  <c r="M20" i="15"/>
  <c r="M19" i="15" s="1"/>
  <c r="M18" i="15"/>
  <c r="M16" i="15" s="1"/>
  <c r="M14" i="15"/>
  <c r="M13" i="15" s="1"/>
  <c r="M12" i="15"/>
  <c r="M10" i="15" s="1"/>
  <c r="M85" i="14"/>
  <c r="M78" i="14"/>
  <c r="M59" i="14"/>
  <c r="M35" i="14"/>
  <c r="M55" i="14"/>
  <c r="M8" i="14"/>
  <c r="G85" i="14"/>
  <c r="G78" i="14"/>
  <c r="I78" i="1" s="1"/>
  <c r="G59" i="14"/>
  <c r="I77" i="1" s="1"/>
  <c r="G35" i="14"/>
  <c r="I70" i="1" s="1"/>
  <c r="G8" i="14"/>
  <c r="M91" i="14"/>
  <c r="M90" i="14" s="1"/>
  <c r="M49" i="14"/>
  <c r="M48" i="14" s="1"/>
  <c r="M47" i="14"/>
  <c r="M46" i="14" s="1"/>
  <c r="M24" i="14"/>
  <c r="M23" i="14" s="1"/>
  <c r="M65" i="13"/>
  <c r="M8" i="13"/>
  <c r="G65" i="13"/>
  <c r="I71" i="1" s="1"/>
  <c r="G8" i="13"/>
  <c r="M90" i="13"/>
  <c r="M88" i="13" s="1"/>
  <c r="M40" i="13"/>
  <c r="M39" i="13" s="1"/>
  <c r="V174" i="12"/>
  <c r="O174" i="12"/>
  <c r="V148" i="12"/>
  <c r="O148" i="12"/>
  <c r="G146" i="12"/>
  <c r="I74" i="1" s="1"/>
  <c r="M147" i="12"/>
  <c r="M146" i="12" s="1"/>
  <c r="M141" i="12"/>
  <c r="G137" i="12"/>
  <c r="I72" i="1" s="1"/>
  <c r="M137" i="12"/>
  <c r="M82" i="12"/>
  <c r="M8" i="12"/>
  <c r="K174" i="12"/>
  <c r="G174" i="12"/>
  <c r="I79" i="1" s="1"/>
  <c r="M175" i="12"/>
  <c r="M174" i="12" s="1"/>
  <c r="K148" i="12"/>
  <c r="G148" i="12"/>
  <c r="I73" i="1" s="1"/>
  <c r="M149" i="12"/>
  <c r="M148" i="12" s="1"/>
  <c r="V137" i="12"/>
  <c r="O137" i="12"/>
  <c r="M104" i="12"/>
  <c r="G104" i="12"/>
  <c r="I68" i="1" s="1"/>
  <c r="G82" i="12"/>
  <c r="I66" i="1" s="1"/>
  <c r="AF200" i="12"/>
  <c r="M120" i="12"/>
  <c r="M119" i="12" s="1"/>
  <c r="J28" i="1"/>
  <c r="J26" i="1"/>
  <c r="G38" i="1"/>
  <c r="F38" i="1"/>
  <c r="J23" i="1"/>
  <c r="J24" i="1"/>
  <c r="J25" i="1"/>
  <c r="J27" i="1"/>
  <c r="E24" i="1"/>
  <c r="E26" i="1"/>
  <c r="G103" i="14" l="1"/>
  <c r="H45" i="1"/>
  <c r="I45" i="1" s="1"/>
  <c r="F49" i="1"/>
  <c r="I63" i="1"/>
  <c r="G200" i="12"/>
  <c r="I64" i="1"/>
  <c r="G95" i="13"/>
  <c r="H47" i="1"/>
  <c r="I47" i="1" s="1"/>
  <c r="G43" i="15"/>
  <c r="G46" i="1"/>
  <c r="H46" i="1" s="1"/>
  <c r="I46" i="1" s="1"/>
  <c r="G45" i="1"/>
  <c r="G43" i="1"/>
  <c r="H43" i="1" s="1"/>
  <c r="I43" i="1" s="1"/>
  <c r="G42" i="1"/>
  <c r="H42" i="1" s="1"/>
  <c r="I42" i="1" s="1"/>
  <c r="G41" i="1"/>
  <c r="H41" i="1" s="1"/>
  <c r="I41" i="1" s="1"/>
  <c r="G40" i="1"/>
  <c r="H40" i="1" s="1"/>
  <c r="I40" i="1" s="1"/>
  <c r="G39" i="1"/>
  <c r="H39" i="1" s="1"/>
  <c r="H49" i="1" s="1"/>
  <c r="G23" i="1" l="1"/>
  <c r="I83" i="1"/>
  <c r="I16" i="1"/>
  <c r="I21" i="1" s="1"/>
  <c r="G49" i="1"/>
  <c r="G25" i="1" s="1"/>
  <c r="A25" i="1" s="1"/>
  <c r="A26" i="1" s="1"/>
  <c r="G26" i="1" s="1"/>
  <c r="I39" i="1"/>
  <c r="I49" i="1" s="1"/>
  <c r="J39" i="1" l="1"/>
  <c r="J49" i="1" s="1"/>
  <c r="J44" i="1"/>
  <c r="J47" i="1"/>
  <c r="J41" i="1"/>
  <c r="J48" i="1"/>
  <c r="J46" i="1"/>
  <c r="J45" i="1"/>
  <c r="J43" i="1"/>
  <c r="J42" i="1"/>
  <c r="J40" i="1"/>
  <c r="J82" i="1"/>
  <c r="J59" i="1"/>
  <c r="J65" i="1"/>
  <c r="J69" i="1"/>
  <c r="J73" i="1"/>
  <c r="J77" i="1"/>
  <c r="J81" i="1"/>
  <c r="J80" i="1"/>
  <c r="J56" i="1"/>
  <c r="J66" i="1"/>
  <c r="J75" i="1"/>
  <c r="J71" i="1"/>
  <c r="J67" i="1"/>
  <c r="J60" i="1"/>
  <c r="J78" i="1"/>
  <c r="J62" i="1"/>
  <c r="J58" i="1"/>
  <c r="J70" i="1"/>
  <c r="J76" i="1"/>
  <c r="J74" i="1"/>
  <c r="J72" i="1"/>
  <c r="J68" i="1"/>
  <c r="J79" i="1"/>
  <c r="J64" i="1"/>
  <c r="J63" i="1"/>
  <c r="J61" i="1"/>
  <c r="J57" i="1"/>
  <c r="G28" i="1"/>
  <c r="A23" i="1"/>
  <c r="A24" i="1" s="1"/>
  <c r="G24" i="1" s="1"/>
  <c r="A27" i="1" s="1"/>
  <c r="A29" i="1" s="1"/>
  <c r="G29" i="1" s="1"/>
  <c r="G27" i="1" s="1"/>
  <c r="J83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S6" authorId="0" shapeId="0" xr:uid="{00000000-0006-0000-03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3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S6" authorId="0" shapeId="0" xr:uid="{00000000-0006-0000-04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4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S6" authorId="0" shapeId="0" xr:uid="{00000000-0006-0000-05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5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S6" authorId="0" shapeId="0" xr:uid="{00000000-0006-0000-06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6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S6" authorId="0" shapeId="0" xr:uid="{00000000-0006-0000-07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7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<sst xmlns="http://schemas.openxmlformats.org/spreadsheetml/2006/main" count="2156" uniqueCount="649">
  <si>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</si>
  <si>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</si>
  <si>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</si>
  <si>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</si>
  <si>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</si>
  <si>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</si>
  <si>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</si>
  <si>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</si>
  <si>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</si>
  <si>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</si>
  <si>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</si>
  <si>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</si>
  <si>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</si>
  <si>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</si>
  <si>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</si>
  <si>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</si>
  <si>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</si>
  <si>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</si>
  <si>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</si>
  <si>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</si>
  <si>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</si>
  <si>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</si>
  <si>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</si>
  <si>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</si>
  <si>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</si>
  <si>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</si>
  <si>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</si>
  <si>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</si>
  <si>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</si>
  <si>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</si>
  <si>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</si>
  <si>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</si>
  <si>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</si>
  <si>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</si>
  <si>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</si>
  <si>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</si>
  <si>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</si>
  <si>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</si>
  <si>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</si>
  <si>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</si>
  <si>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</si>
  <si>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</si>
  <si>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</si>
  <si>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22-013</t>
  </si>
  <si>
    <t>Volnočasové centrum Hostouň</t>
  </si>
  <si>
    <t>Obec Hostouň</t>
  </si>
  <si>
    <t>Kladenská 119</t>
  </si>
  <si>
    <t>Hostouň</t>
  </si>
  <si>
    <t>27353</t>
  </si>
  <si>
    <t>00234397</t>
  </si>
  <si>
    <t>MILOTA Kladno, spol. s r.o.</t>
  </si>
  <si>
    <t>Huťská 1557</t>
  </si>
  <si>
    <t>Kladno</t>
  </si>
  <si>
    <t>27201</t>
  </si>
  <si>
    <t>47550961</t>
  </si>
  <si>
    <t>CZ47550961</t>
  </si>
  <si>
    <t>Stavba</t>
  </si>
  <si>
    <t>01</t>
  </si>
  <si>
    <t>stavební část</t>
  </si>
  <si>
    <t>1</t>
  </si>
  <si>
    <t>02</t>
  </si>
  <si>
    <t>Pumptrack vč. zázemí</t>
  </si>
  <si>
    <t>pumptrack</t>
  </si>
  <si>
    <t>2</t>
  </si>
  <si>
    <t>dřevěný domek</t>
  </si>
  <si>
    <t>03</t>
  </si>
  <si>
    <t>veřejné osvětlení</t>
  </si>
  <si>
    <t>04</t>
  </si>
  <si>
    <t>vedlejší rozpočtové náklady</t>
  </si>
  <si>
    <t>VRN</t>
  </si>
  <si>
    <t>Celkem za stavbu</t>
  </si>
  <si>
    <t>CZK</t>
  </si>
  <si>
    <t>Rekapitulace dílů</t>
  </si>
  <si>
    <t>Typ dílu</t>
  </si>
  <si>
    <t>_1</t>
  </si>
  <si>
    <t>Svítidla</t>
  </si>
  <si>
    <t>_2</t>
  </si>
  <si>
    <t>VO sloupy, výložníky</t>
  </si>
  <si>
    <t>_3</t>
  </si>
  <si>
    <t>Montážní materiál - trubky, kabelové kanály</t>
  </si>
  <si>
    <t>_4</t>
  </si>
  <si>
    <t>Kabely a vodiče</t>
  </si>
  <si>
    <t>_5</t>
  </si>
  <si>
    <t>Zemnící soustava</t>
  </si>
  <si>
    <t>_6</t>
  </si>
  <si>
    <t>Výkopové práce</t>
  </si>
  <si>
    <t>_7</t>
  </si>
  <si>
    <t>Montážní, demontážní práce</t>
  </si>
  <si>
    <t>Zemní práce</t>
  </si>
  <si>
    <t>1.1</t>
  </si>
  <si>
    <t>Pumptrack - velký okruh</t>
  </si>
  <si>
    <t>1.2</t>
  </si>
  <si>
    <t>Pumptrack - dětský okruh</t>
  </si>
  <si>
    <t>Základy a zvláštní zakládání</t>
  </si>
  <si>
    <t>3</t>
  </si>
  <si>
    <t>Svislé a kompletní konstrukce</t>
  </si>
  <si>
    <t>5</t>
  </si>
  <si>
    <t>Komunikace</t>
  </si>
  <si>
    <t>5.2</t>
  </si>
  <si>
    <t>Víceúčelové hřiště</t>
  </si>
  <si>
    <t>63</t>
  </si>
  <si>
    <t>Podlahy a podlahové konstrukce</t>
  </si>
  <si>
    <t>8</t>
  </si>
  <si>
    <t>Drenáž</t>
  </si>
  <si>
    <t>91</t>
  </si>
  <si>
    <t>Doplňující práce na komunikaci</t>
  </si>
  <si>
    <t>95</t>
  </si>
  <si>
    <t>Dokončovací konstrukce na pozemních stavbách</t>
  </si>
  <si>
    <t>99</t>
  </si>
  <si>
    <t>Staveništní přesun hmot</t>
  </si>
  <si>
    <t>711</t>
  </si>
  <si>
    <t>Izolace proti vodě</t>
  </si>
  <si>
    <t>712</t>
  </si>
  <si>
    <t>Povlakové krytiny</t>
  </si>
  <si>
    <t>762</t>
  </si>
  <si>
    <t xml:space="preserve">Konstrukce tesařské </t>
  </si>
  <si>
    <t>766</t>
  </si>
  <si>
    <t>Konstrukce truhlářské</t>
  </si>
  <si>
    <t>767</t>
  </si>
  <si>
    <t>Konstrukce zámečnické</t>
  </si>
  <si>
    <t>783</t>
  </si>
  <si>
    <t>Nátěry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</si>
  <si>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</si>
  <si>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</si>
  <si>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</si>
  <si>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</si>
  <si>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</si>
  <si>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</si>
  <si>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</si>
  <si>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</si>
  <si>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</si>
  <si>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</si>
  <si>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</si>
  <si>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</si>
  <si>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</si>
  <si>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</si>
  <si>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</si>
  <si>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</si>
  <si>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</si>
  <si>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</si>
  <si>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</si>
  <si>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</si>
  <si>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</si>
  <si>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</si>
  <si>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</si>
  <si>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</si>
  <si>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</si>
  <si>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</si>
  <si>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</si>
  <si>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Díl:</t>
  </si>
  <si>
    <t>DIL</t>
  </si>
  <si>
    <t>111301112V01</t>
  </si>
  <si>
    <t>Sejmutí drnu tl. do 15 cm, s přemístěním do 50 m</t>
  </si>
  <si>
    <t>m2</t>
  </si>
  <si>
    <t>Vlastní</t>
  </si>
  <si>
    <t>RTS 22/ I</t>
  </si>
  <si>
    <t>Práce</t>
  </si>
  <si>
    <t>POL1_</t>
  </si>
  <si>
    <t>pumptrack viz TZ : 2940*0,15</t>
  </si>
  <si>
    <t>VV</t>
  </si>
  <si>
    <t>víceúčelové hřiště : 612*0,15</t>
  </si>
  <si>
    <t>pojízdná plocha + chodníky : (552+210)*0,15</t>
  </si>
  <si>
    <t>zpevněné plochy - dlažba pod mobilní WC : 44*0,15</t>
  </si>
  <si>
    <t>0,3</t>
  </si>
  <si>
    <t>112101101</t>
  </si>
  <si>
    <t>Kácení stromů listnatých o průměru kmene 10-30 cm</t>
  </si>
  <si>
    <t>kus</t>
  </si>
  <si>
    <t>184807113V01</t>
  </si>
  <si>
    <t>Ochrana stávajících stromů ochrannou matrací D+M</t>
  </si>
  <si>
    <t>Kalkul</t>
  </si>
  <si>
    <t>111201102</t>
  </si>
  <si>
    <t>Odstranění křovin i s kořeny na ploše do 10000 m2</t>
  </si>
  <si>
    <t>3ks  keře -líska + javor : 8*6</t>
  </si>
  <si>
    <t>nálet : 1150+260+330</t>
  </si>
  <si>
    <t>112201101</t>
  </si>
  <si>
    <t>Odstranění pařezů pod úrovní, o průměru 10 - 30 cm</t>
  </si>
  <si>
    <t>162201411</t>
  </si>
  <si>
    <t>Vod.přemístění kmenů listnatých, D 30 cm do 1000 m</t>
  </si>
  <si>
    <t>využití v obci</t>
  </si>
  <si>
    <t>POP</t>
  </si>
  <si>
    <t>162301502V01</t>
  </si>
  <si>
    <t xml:space="preserve">Vodorovné přemístění křovin na skládku </t>
  </si>
  <si>
    <t>Odkaz na mn. položky pořadí 4 : 1788,00000</t>
  </si>
  <si>
    <t>162702293V01</t>
  </si>
  <si>
    <t>Poplatek za skládku: větve,kulatiny, křoviny</t>
  </si>
  <si>
    <t>t</t>
  </si>
  <si>
    <t>předpoklad 10kg/m2 : 1788*0,01</t>
  </si>
  <si>
    <t>133201101</t>
  </si>
  <si>
    <t>Hloubení šachet v hor.3 do 100 m3</t>
  </si>
  <si>
    <t>m3</t>
  </si>
  <si>
    <t>základ basketbal. košů : 0,8*0,8*0,8*2</t>
  </si>
  <si>
    <t>-0,024</t>
  </si>
  <si>
    <t>133201109</t>
  </si>
  <si>
    <t>Příplatek za lepivost - hloubení šachet v hor.3</t>
  </si>
  <si>
    <t>1/2</t>
  </si>
  <si>
    <t>133210012</t>
  </si>
  <si>
    <t>Hloubení šachet zem.vrtákem hor.3-4;D 30cm,hl.80cm</t>
  </si>
  <si>
    <t xml:space="preserve">oplocení areálu, celkem 4,5m3 : </t>
  </si>
  <si>
    <t>sloupky do terénu : 62</t>
  </si>
  <si>
    <t>sloupky vrat : 4</t>
  </si>
  <si>
    <t>vzpěry : 14</t>
  </si>
  <si>
    <t>133210013V01</t>
  </si>
  <si>
    <t>Hloubení šachet zem.vrtákem hor.3-4D do 40cm,hl.80cm</t>
  </si>
  <si>
    <t>oplocení víceúčelového hřiště+sloupky volejbal+tenis celkem 5,4m3 : 20+8*2+16+2</t>
  </si>
  <si>
    <t>132201110</t>
  </si>
  <si>
    <t>Hloubení rýh š.do 60 cm v hor.3 do 50 m3, STROJNĚ</t>
  </si>
  <si>
    <t>pasy - brána : 4*0,3*0,8*2</t>
  </si>
  <si>
    <t>rýhy pro drenáž : 8*0,4*0,4+77*0,1*0,4</t>
  </si>
  <si>
    <t>0,02</t>
  </si>
  <si>
    <t>132201119</t>
  </si>
  <si>
    <t>Přípl.za lepivost,hloubení rýh 60 cm,hor.3,STROJNĚ</t>
  </si>
  <si>
    <t>6,3/2</t>
  </si>
  <si>
    <t>0,05</t>
  </si>
  <si>
    <t>122201102</t>
  </si>
  <si>
    <t>Odkopávky nezapažené v hor. 3 do 1000 m3</t>
  </si>
  <si>
    <t>víceúčelové hřiště : 0,2*612</t>
  </si>
  <si>
    <t>parkovací plocha : 0,35*552</t>
  </si>
  <si>
    <t>chodníky : 0,15*210</t>
  </si>
  <si>
    <t>pod WC : 0,1*44</t>
  </si>
  <si>
    <t>122201109</t>
  </si>
  <si>
    <t>Příplatek za lepivost - odkopávky v hor. 3</t>
  </si>
  <si>
    <t>351,5/2</t>
  </si>
  <si>
    <t>181101102</t>
  </si>
  <si>
    <t>Úprava pláně v zářezech v hor. 1-4, se zhutněním</t>
  </si>
  <si>
    <t>víceúčelové hřiště : 612</t>
  </si>
  <si>
    <t>parkovací plocha : 552</t>
  </si>
  <si>
    <t>chodníky : 210</t>
  </si>
  <si>
    <t>pod WC : 44</t>
  </si>
  <si>
    <t>162301101</t>
  </si>
  <si>
    <t>Vodorovné přemístění výkopku z hor.1-4 do 500 m</t>
  </si>
  <si>
    <t>vyhloubená zemina na mezideponii, využití pro násypy pumptracku : (1+5,4+4,5+6,3+351,5)</t>
  </si>
  <si>
    <t>167103101</t>
  </si>
  <si>
    <t>Nakládání výkopku zeminy schopné zúrodnění</t>
  </si>
  <si>
    <t>Odkaz na mn. položky pořadí 1 : 654,00000</t>
  </si>
  <si>
    <t>162206113</t>
  </si>
  <si>
    <t>Vodorovné přemístění zemin pro zúrodnění do 100 m</t>
  </si>
  <si>
    <t>183400012</t>
  </si>
  <si>
    <t>Příprava půdy pro výsadbu v rovině, strojní chemické odplevelení, frézování</t>
  </si>
  <si>
    <t>Součtová</t>
  </si>
  <si>
    <t>Agregovaná položka</t>
  </si>
  <si>
    <t>POL2_</t>
  </si>
  <si>
    <t>dosetí zatravněných ploch : 100+705+225+1010+3925</t>
  </si>
  <si>
    <t>183406214</t>
  </si>
  <si>
    <t>Vertikutace trávníku s přísevem, ploch nad 1500 m2</t>
  </si>
  <si>
    <t>ha</t>
  </si>
  <si>
    <t>stávající zatravněné plochy : (7791-1826)/10000</t>
  </si>
  <si>
    <t>00572496</t>
  </si>
  <si>
    <t>Směs travní  DOSEV á 20 kg</t>
  </si>
  <si>
    <t>kg</t>
  </si>
  <si>
    <t>SPCM</t>
  </si>
  <si>
    <t>Specifikace</t>
  </si>
  <si>
    <t>POL3_</t>
  </si>
  <si>
    <t>5965*0,03</t>
  </si>
  <si>
    <t>1,05</t>
  </si>
  <si>
    <t>183403152</t>
  </si>
  <si>
    <t>Obdělání půdy vláčením, v rovině</t>
  </si>
  <si>
    <t>181300010</t>
  </si>
  <si>
    <t>Rozprostření ornice v rovině tloušťka 15 cm dovoz ornice ze vzdálenosti 10 km, osetí trávou</t>
  </si>
  <si>
    <t>nový trávník : 1826</t>
  </si>
  <si>
    <t>183400012V02</t>
  </si>
  <si>
    <t>Hnojení umělým hnojivem v rovině  vč.dodávky hnojiva</t>
  </si>
  <si>
    <t>183403161</t>
  </si>
  <si>
    <t>Válení trávníku po založení, v rovině</t>
  </si>
  <si>
    <t>275313621</t>
  </si>
  <si>
    <t>Beton základových patek prostý C 20/25</t>
  </si>
  <si>
    <t>sloupky + vzpěry oplocení : (0,15*0,15*3,14*0,8)*76</t>
  </si>
  <si>
    <t>sloupky oplocení víceúčelového hřiště+sloupky volejbal+tenis : 0,2*0,2*3,14*0,8*54</t>
  </si>
  <si>
    <t>basketbalové koše : 0,8*0,8*0,8*2</t>
  </si>
  <si>
    <t>-0,04544</t>
  </si>
  <si>
    <t>272005001</t>
  </si>
  <si>
    <t>Trubka KG160 1100mm D+M</t>
  </si>
  <si>
    <t>osazení do beton. základové patky víceúč.hřiště : 54</t>
  </si>
  <si>
    <t>274321321</t>
  </si>
  <si>
    <t xml:space="preserve">Železobeton základových pasů C 20/25 </t>
  </si>
  <si>
    <t>pasy branek : 4*2*0,3*0,8</t>
  </si>
  <si>
    <t>-0,02</t>
  </si>
  <si>
    <t>274361821</t>
  </si>
  <si>
    <t>Výztuž základ. pasů z betonářské oceli 10505 (R)</t>
  </si>
  <si>
    <t>1,9*0,06</t>
  </si>
  <si>
    <t>212810010</t>
  </si>
  <si>
    <t>Trativody z PVC drenážních flexibilních trubek lože štěrkopísek a obsyp kamenivo, trubky d 125 mm</t>
  </si>
  <si>
    <t>m</t>
  </si>
  <si>
    <t>drenáž - víceúčelové hřiště : 85</t>
  </si>
  <si>
    <t>212971110</t>
  </si>
  <si>
    <t>Opláštění trativodů z geotext., do sklonu 1:2,5</t>
  </si>
  <si>
    <t>drenážní potrubí : 85*1,6</t>
  </si>
  <si>
    <t>69370560</t>
  </si>
  <si>
    <t>Geotextilie 200 g/m2</t>
  </si>
  <si>
    <t>balení 100m2 : 200</t>
  </si>
  <si>
    <t>318110011</t>
  </si>
  <si>
    <t>Osazení beton. podhrabové desky do ZN držáků deska 295x30x5cm, držák na sloupek 48/60 mm v.30cm</t>
  </si>
  <si>
    <t>soubor</t>
  </si>
  <si>
    <t>62</t>
  </si>
  <si>
    <t>564861111</t>
  </si>
  <si>
    <t>Podklad ze štěrkodrti po zhutnění tloušťky 20 cm</t>
  </si>
  <si>
    <t>parkovací plochy : 552</t>
  </si>
  <si>
    <t>564831111</t>
  </si>
  <si>
    <t>Podklad ze štěrkodrti po zhutnění tloušťky 10 cm</t>
  </si>
  <si>
    <t>564231111</t>
  </si>
  <si>
    <t>Podklad ze štěrkopísku po zhutnění tloušťky 10 cm</t>
  </si>
  <si>
    <t>564772111</t>
  </si>
  <si>
    <t>Podklad z kam.drceného s výplň.kamen. 25 cm</t>
  </si>
  <si>
    <t>564922104</t>
  </si>
  <si>
    <t>Mlatový kryt z mech.zpevněného kameniva tl. 3 cm prosívka fr.0-4 mm</t>
  </si>
  <si>
    <t>596811111</t>
  </si>
  <si>
    <t>Kladení dlaždic kom.pro pěší, lože z kameniva těž. včetně dlaždic betonových HBB 50/50/5 cm</t>
  </si>
  <si>
    <t>564851111</t>
  </si>
  <si>
    <t>Podklad ze štěrkodrti po zhutnění tloušťky 15 cm štěrkodrť frakce 0-63 mm</t>
  </si>
  <si>
    <t>Odkaz na mn. položky pořadí 48 : 612,00000</t>
  </si>
  <si>
    <t>564721110V01</t>
  </si>
  <si>
    <t>Podklad z kameniva drceného vel.16-32 mm,tl. 4 cm</t>
  </si>
  <si>
    <t>564721109V01</t>
  </si>
  <si>
    <t>Podklad z kameniva drceného vel. 4-8 mm,tl. 4 cm</t>
  </si>
  <si>
    <t>576142111</t>
  </si>
  <si>
    <t>Koberec otevřený z kam.drceného+asf.nad 3 m 5 cm</t>
  </si>
  <si>
    <t>576411125</t>
  </si>
  <si>
    <t>Koberec asfaltový drenážní PA 8,nad 3 m, tl. 40 mm</t>
  </si>
  <si>
    <t>589651101</t>
  </si>
  <si>
    <t xml:space="preserve">Penetrace pro sportovní povrchy </t>
  </si>
  <si>
    <t>589651111</t>
  </si>
  <si>
    <t xml:space="preserve">Kryt sportovních ploch polyuretanový  </t>
  </si>
  <si>
    <t>589651121</t>
  </si>
  <si>
    <t>Lajnování sportovních ploch do š.12 cm</t>
  </si>
  <si>
    <t>28*2+15*2+23,6*4+11*2+27*2+8*4+18+16,4*2+12,8+11,3+11,3+42</t>
  </si>
  <si>
    <t>3,4</t>
  </si>
  <si>
    <t>916561111</t>
  </si>
  <si>
    <t>Osazení záhon.obrubníků do lože z C 12/15 s opěrou včetně obrubníku   50/5/20 cm</t>
  </si>
  <si>
    <t>chodníky : 35,6+19,6+1,5+1,5+20+47+43+37</t>
  </si>
  <si>
    <t>víceúčelové hřiště : (34+18)*2</t>
  </si>
  <si>
    <t>917862111</t>
  </si>
  <si>
    <t>Osazení stojat. obrub.bet. s opěrou,lože z C 12/15 včetně obrubníku 100/15/25</t>
  </si>
  <si>
    <t>23,4+27+20+15+6+2</t>
  </si>
  <si>
    <t>Osazení stojat. obrub.bet. s opěrou,lože z C 12/15 včet. obrubníku obloukového CSB H 25 R 780/150/250</t>
  </si>
  <si>
    <t>917931111V01</t>
  </si>
  <si>
    <t xml:space="preserve">Osazení přídlažby,kostka 100x100mm,1 řada, lože C12/15 včetně dodávky kamenných dlažebních kostek </t>
  </si>
  <si>
    <t>dělení parkovacích míst : 5*6</t>
  </si>
  <si>
    <t>998222012</t>
  </si>
  <si>
    <t>Přesun hmot, zpevněné plochy</t>
  </si>
  <si>
    <t>Přesun hmot</t>
  </si>
  <si>
    <t>POL7_</t>
  </si>
  <si>
    <t>950001001</t>
  </si>
  <si>
    <t>Mobilní WC D+M</t>
  </si>
  <si>
    <t>965001002</t>
  </si>
  <si>
    <t>Mobiliář sportoviště D+M</t>
  </si>
  <si>
    <t>sou</t>
  </si>
  <si>
    <t>volejbalové sloupky 1pár</t>
  </si>
  <si>
    <t>volajbalová síť  1kus</t>
  </si>
  <si>
    <t>tenisové sloupky 1pár</t>
  </si>
  <si>
    <t>tenisová síť 1ks</t>
  </si>
  <si>
    <t>Branka malá kopaná vč. osíťování 2ks</t>
  </si>
  <si>
    <t>basketbalové koše 2ks</t>
  </si>
  <si>
    <t>965001003</t>
  </si>
  <si>
    <t xml:space="preserve">Mobiliář volnočasového centra - přitahovač a bench D+M </t>
  </si>
  <si>
    <t>kompletní dodávka vč. montáže a základu</t>
  </si>
  <si>
    <t>965001004</t>
  </si>
  <si>
    <t xml:space="preserve">Mobiliář volnočasového centra - posil.stroj na břicho D+M </t>
  </si>
  <si>
    <t>965001005</t>
  </si>
  <si>
    <t xml:space="preserve">Mobiliář volnočasového centra -brusle D+M </t>
  </si>
  <si>
    <t>965001006</t>
  </si>
  <si>
    <t xml:space="preserve">Mobiliář volnočasového centra -trojhrazda D+M </t>
  </si>
  <si>
    <t>936124112</t>
  </si>
  <si>
    <t>Zřízení lavice stabilní se zabetonováním noh</t>
  </si>
  <si>
    <t>592891020</t>
  </si>
  <si>
    <t xml:space="preserve">Lavička vym/dřevo opěr 1500/700/850 </t>
  </si>
  <si>
    <t>936004112</t>
  </si>
  <si>
    <t>Zřízení dětského pískoviště s rámem dřevěným</t>
  </si>
  <si>
    <t>1,5*10</t>
  </si>
  <si>
    <t>936004121</t>
  </si>
  <si>
    <t>Zřízení vnitřního prostoru pískoviště</t>
  </si>
  <si>
    <t>5,2*3,6</t>
  </si>
  <si>
    <t>936001001</t>
  </si>
  <si>
    <t xml:space="preserve">Pyramida z lanové sítě D+M  </t>
  </si>
  <si>
    <t>kompletní dodávka vč. montáže, základu a 8ks kotevních desek</t>
  </si>
  <si>
    <t>338171124V01</t>
  </si>
  <si>
    <t xml:space="preserve">Oplocení víceúčelového hřiště D+M </t>
  </si>
  <si>
    <t>kompletní provedení do připraveného základu sloupky+síť+mantinely, vč. 2ks vrátek</t>
  </si>
  <si>
    <t>338171121</t>
  </si>
  <si>
    <t>Osazení sloupků plot.ocelových do 2,6 m,zalitím MC</t>
  </si>
  <si>
    <t>sloupky oplocení do terénu : 62</t>
  </si>
  <si>
    <t>55346465</t>
  </si>
  <si>
    <t xml:space="preserve">Plotový sloupek  poplastovaný (Zn + PVC zelené) 2400/48 </t>
  </si>
  <si>
    <t>553462089</t>
  </si>
  <si>
    <t xml:space="preserve">Vzpěra poplastovaná (Zn + PVC zelené) 2300/38 </t>
  </si>
  <si>
    <t>338171131T01</t>
  </si>
  <si>
    <t>Osazení sloupků plot.ocel.do 2m na bet.zídku do ocelových patek vč. dodávky patky na sloupky a vzpěry( barva zelená)</t>
  </si>
  <si>
    <t>sloupky oplocení na zídku : 33</t>
  </si>
  <si>
    <t>vzpěry : 8</t>
  </si>
  <si>
    <t>953981102</t>
  </si>
  <si>
    <t>Chemické kotvy do betonu, hl. 90 mm, M 10, ampule</t>
  </si>
  <si>
    <t>41*4</t>
  </si>
  <si>
    <t>553462011</t>
  </si>
  <si>
    <t xml:space="preserve">Plotový sloupek  poplastovaný (Zn + PVC zelené) 1750/48 </t>
  </si>
  <si>
    <t>553462080</t>
  </si>
  <si>
    <t>Vzpěra poplastovaná (Zn + PVC zelené) 1500/38</t>
  </si>
  <si>
    <t>767911130V01</t>
  </si>
  <si>
    <t>Montáž oplocení z pletiva v.do 2,0 m,napínací drát vč. dodávky pletiva v.1500mm, napínacího drátu a napínáku</t>
  </si>
  <si>
    <t>na zídce : 35,63+18,74+25</t>
  </si>
  <si>
    <t>oplocení do zákl.patek : 83,82-4+75,9-4</t>
  </si>
  <si>
    <t>0,01</t>
  </si>
  <si>
    <t>767920230</t>
  </si>
  <si>
    <t>Montáž vrat na ocelové sloupky, plochy do 6 m2</t>
  </si>
  <si>
    <t>553464002</t>
  </si>
  <si>
    <t>Brána dvoukřídlá  - OKO/FAB, výška 175x400 cm, kování ,vč dodávky sloupků v.2400mm</t>
  </si>
  <si>
    <t>998767201</t>
  </si>
  <si>
    <t>Přesun hmot pro zámečnické konstr., výšky do 6 m</t>
  </si>
  <si>
    <t>SUM</t>
  </si>
  <si>
    <t>Poznámky uchazeče k zadání</t>
  </si>
  <si>
    <t>POPUZIV</t>
  </si>
  <si>
    <t>END</t>
  </si>
  <si>
    <t>167101102</t>
  </si>
  <si>
    <t>Nakládání výkopku z hor.1-4 v množství nad 100 m3</t>
  </si>
  <si>
    <t>zemina z  mezideponie -celkem 460m3 : 360</t>
  </si>
  <si>
    <t>použita zemina z výkopových prací v areálu volnočas.centra</t>
  </si>
  <si>
    <t>Odkaz na mn. položky pořadí 1 : 360,00000</t>
  </si>
  <si>
    <t>59691020</t>
  </si>
  <si>
    <t>Dovoz vhodné zeminy vč. dopravy</t>
  </si>
  <si>
    <t>915-360</t>
  </si>
  <si>
    <t>171101105</t>
  </si>
  <si>
    <t>Vyrovnání a stabilizace plochy ( zahloubení svahu/ uložení sypaniny do násypů zhutněných )</t>
  </si>
  <si>
    <t>rojezdový kopec : 95,3*0,8*3</t>
  </si>
  <si>
    <t>řez A : 56*1*2,2</t>
  </si>
  <si>
    <t>řez B : 23,8*0,5*2,2</t>
  </si>
  <si>
    <t>řez C : 32*0,52*2</t>
  </si>
  <si>
    <t>řez D : 30*1,8*-0,12</t>
  </si>
  <si>
    <t>řez E : 47*2,7*1,2</t>
  </si>
  <si>
    <t>řez F : 32*2*0,04</t>
  </si>
  <si>
    <t>řez G : 27,6*2,2*0,8</t>
  </si>
  <si>
    <t>řez H : 30*2,2*1,15</t>
  </si>
  <si>
    <t>bez řezů - předpoklad : 30*1*4+30*0,8*4+18*2*0,4</t>
  </si>
  <si>
    <t>0,384</t>
  </si>
  <si>
    <t>182201100V01</t>
  </si>
  <si>
    <t>Modelace základu trati, hutnění po vrstvách tl.20cm</t>
  </si>
  <si>
    <t>Indiv</t>
  </si>
  <si>
    <t>545,81+95,28+232,65+37,55</t>
  </si>
  <si>
    <t>58310600</t>
  </si>
  <si>
    <t>Vápencový odval fr. 0-32mm tl 80-200mm</t>
  </si>
  <si>
    <t xml:space="preserve"> m2</t>
  </si>
  <si>
    <t>vč. dopravy</t>
  </si>
  <si>
    <t>182201100V02</t>
  </si>
  <si>
    <t>Finální modelace povrchu</t>
  </si>
  <si>
    <t>180400030</t>
  </si>
  <si>
    <t>Zatravnění šikmé části dráhy</t>
  </si>
  <si>
    <t>45*4+2*(56*1,2+23,8*0,7+32*0,7+47*1,4+32*0,3+27,6*1+30*1,4)</t>
  </si>
  <si>
    <t>0,48</t>
  </si>
  <si>
    <t>zemina z  mezideponie -celkem 460m3 : 100</t>
  </si>
  <si>
    <t>Odkaz na mn. položky pořadí 9 : 100,00000</t>
  </si>
  <si>
    <t>310-100</t>
  </si>
  <si>
    <t/>
  </si>
  <si>
    <t>rozjezdový kopec : 2,8*2,8*3,14*1,65</t>
  </si>
  <si>
    <t>dětský okruh - v PD chybí řez J : 20*3,8*0,4+1*1*3,14*2*0,65</t>
  </si>
  <si>
    <t>32*2*2,2*0,8+1,7*2,2*1,6*8*2+1,7*2,2*0,25*10</t>
  </si>
  <si>
    <t>4*1*1+2*1*0,25+12*1,4*0,6+2*1,4*0,45*2</t>
  </si>
  <si>
    <t>0,06496</t>
  </si>
  <si>
    <t>119,69+34,71+24,99</t>
  </si>
  <si>
    <t>0,61</t>
  </si>
  <si>
    <t>2,8*3,14*2+2,6*4*1,5+64*0,6+3*3*0,6</t>
  </si>
  <si>
    <t>0,016</t>
  </si>
  <si>
    <t>131201111</t>
  </si>
  <si>
    <t>Hloubení nezapaž. jam hor.3 do 100 m3, STROJNĚ</t>
  </si>
  <si>
    <t>vsaky : 128*0,6</t>
  </si>
  <si>
    <t>131201119</t>
  </si>
  <si>
    <t>Příplatek za lepivost - hloubení nezap.jam v hor.3</t>
  </si>
  <si>
    <t>76,8/2</t>
  </si>
  <si>
    <t>rýhy pro drenáž : 17*0,6*1</t>
  </si>
  <si>
    <t>10,2/2</t>
  </si>
  <si>
    <t>174101101</t>
  </si>
  <si>
    <t>Zásyp jam, rýh, šachet se zhutněním</t>
  </si>
  <si>
    <t>vsaky(- překryti ornicí 10cm ) : 128*0,5</t>
  </si>
  <si>
    <t>583418068</t>
  </si>
  <si>
    <t xml:space="preserve">Kamenivo drcené frakce  16/32  </t>
  </si>
  <si>
    <t>64*1,9</t>
  </si>
  <si>
    <t>vyhloubená zemina na mezideponii, využití pro násypy pumptracku : (76,8+17*0,4*0,6)</t>
  </si>
  <si>
    <t>mezi vsaky : 17</t>
  </si>
  <si>
    <t>vsaky - ACAD : 128</t>
  </si>
  <si>
    <t>drenáž : 17*2</t>
  </si>
  <si>
    <t>Konstrukce tesařské</t>
  </si>
  <si>
    <t>vč. přesunu hmot</t>
  </si>
  <si>
    <t>762005001</t>
  </si>
  <si>
    <t>Dřevěný most D+M  vč. ocelové konstrukce</t>
  </si>
  <si>
    <t>kompletní provedení mostu vč. bet.základu,ocelové nosné konstrukce, povrchové úpravy a kotvení do provedeného základu</t>
  </si>
  <si>
    <t>762005002</t>
  </si>
  <si>
    <t xml:space="preserve">Rádius D+M  - výroba dle PD </t>
  </si>
  <si>
    <t>998762202</t>
  </si>
  <si>
    <t>Přesun hmot pro tesařské konstrukce, výšky do 12 m</t>
  </si>
  <si>
    <t>přístřešek : (5,9+3)*2*0,3*0,9</t>
  </si>
  <si>
    <t>-0,006</t>
  </si>
  <si>
    <t>4,8/2</t>
  </si>
  <si>
    <t>přístřešek : 23*0,25</t>
  </si>
  <si>
    <t>5,8/2</t>
  </si>
  <si>
    <t>přístřešek : 23</t>
  </si>
  <si>
    <t>162201102</t>
  </si>
  <si>
    <t>Vodorovné přemístění výkopku z hor.1-4 do 50 m</t>
  </si>
  <si>
    <t>vyhloubená zemina na mezideponii, využití pro násypy pumptracku : (4,8+5,8)</t>
  </si>
  <si>
    <t>271531113</t>
  </si>
  <si>
    <t>Polštář základu z kameniva hr. drceného 16-32 mm</t>
  </si>
  <si>
    <t>273321411</t>
  </si>
  <si>
    <t>Železobeton základových desek C 25/30 XC2</t>
  </si>
  <si>
    <t>přístřešek : 23*0,15</t>
  </si>
  <si>
    <t>273361921</t>
  </si>
  <si>
    <t>Výztuž základových desek ze svařovaných sítí průměr drátu  6,0, oka 100/100 mm KH30</t>
  </si>
  <si>
    <t>2*23*1,15*4,4*0,001</t>
  </si>
  <si>
    <t>274313611</t>
  </si>
  <si>
    <t>Beton základových pasů prostý C 16/20 XC2</t>
  </si>
  <si>
    <t>631312621</t>
  </si>
  <si>
    <t>Mazanina betonová tl. 5 - 8 cm C 20/25</t>
  </si>
  <si>
    <t>přístřešek : 3*5,9*0,05</t>
  </si>
  <si>
    <t>0,015</t>
  </si>
  <si>
    <t>631319171</t>
  </si>
  <si>
    <t>Příplatek za stržení povrchu mazaniny tl. 8 cm</t>
  </si>
  <si>
    <t>Odkaz na mn. položky pořadí 11 : 0,90000</t>
  </si>
  <si>
    <t>631319161</t>
  </si>
  <si>
    <t>Příplatek za konečnou úpravu mazanin tl. 8 cm</t>
  </si>
  <si>
    <t>631361921</t>
  </si>
  <si>
    <t>Výztuž mazanin svařovanou sítí průměr drátu  6,0, oka 100/100 mm KH30</t>
  </si>
  <si>
    <t>23*,15*4,4*0,001</t>
  </si>
  <si>
    <t>0,00482</t>
  </si>
  <si>
    <t>998012021</t>
  </si>
  <si>
    <t>Přesun hmot výšky do 6 m</t>
  </si>
  <si>
    <t>711111001</t>
  </si>
  <si>
    <t>Izolace proti vlhkosti vodor. nátěr ALP za studena 1x nátěr - včetně dodávky penetračního laku ALP</t>
  </si>
  <si>
    <t>dřevěný přístřešek : 23</t>
  </si>
  <si>
    <t>711141559</t>
  </si>
  <si>
    <t>Izolace proti vlhk. vodorovná pásy přitavením 1 vrstva - včetně dodávky asf.pásu</t>
  </si>
  <si>
    <t>dřevěný přístřešek : 23*1,15</t>
  </si>
  <si>
    <t>0,55</t>
  </si>
  <si>
    <t>998711201</t>
  </si>
  <si>
    <t>Přesun hmot pro izolace proti vodě, výšky do 6 m</t>
  </si>
  <si>
    <t>712341559</t>
  </si>
  <si>
    <t>Povlaková krytina střech do 10°, NAIP přitavením 1 vrstva - včetně dodávky pásu</t>
  </si>
  <si>
    <t>střecha dřevěného přístřešku : 3,5*6,4</t>
  </si>
  <si>
    <t>998712201</t>
  </si>
  <si>
    <t>Přesun hmot pro povlakové krytiny, výšky do 6 m</t>
  </si>
  <si>
    <t>762111115RV1</t>
  </si>
  <si>
    <t>Nosná konstrukce z KVH hranolů 160/160 vč. impregnace a kotvení</t>
  </si>
  <si>
    <t>kompletní provedení dle PD, vč. kotevních patek a impregnace</t>
  </si>
  <si>
    <t>dřevěný přístřešek-samostatné sloupy 2ks : 2,6*2</t>
  </si>
  <si>
    <t>762161110</t>
  </si>
  <si>
    <t>Stěna vnější z KVH hranolů opláštěná palubkami vč. povrchové úpravy</t>
  </si>
  <si>
    <t>kompletní provedení stěn z KVH hranolů, vč. kotevních patek, plechu pod palubky, dřevěného roštu obkladu z palubek vč. impregnace</t>
  </si>
  <si>
    <t>dřevěný přístřešek : 3*4*2,5</t>
  </si>
  <si>
    <t>762330110</t>
  </si>
  <si>
    <t>Konstrukce krovu z řeziva plochy 120 cm2, impregn. hranoly 60/140 cm, včetně dodávky</t>
  </si>
  <si>
    <t>dřevěný přístřešek-vzpěry 60/140 : 8*1</t>
  </si>
  <si>
    <t>762330112</t>
  </si>
  <si>
    <t>Konstrukce krovu z řeziva plochy 224 cm2, impregn. hranoly 12 /16cm, včetně dodávky</t>
  </si>
  <si>
    <t>dřevěný přístřešek-vaznice 120/160 : 3,5*9</t>
  </si>
  <si>
    <t>762330114</t>
  </si>
  <si>
    <t>Konstrukce krovu z řeziva plochy 288 cm2, impregn. hranoly 16/18,60/40cm, včetně dodávky</t>
  </si>
  <si>
    <t>dřevěný přístřešek-trámy 160/180 : (5,9+3)*2+3</t>
  </si>
  <si>
    <t>762800015RV1</t>
  </si>
  <si>
    <t>Záklop z desek OSB vč. dodávky desek tl. 22mm</t>
  </si>
  <si>
    <t xml:space="preserve">dřevěný přístřešek : </t>
  </si>
  <si>
    <t>3,5*6,4</t>
  </si>
  <si>
    <t>763613235V01</t>
  </si>
  <si>
    <t>Desky Cetris tl. 30mm D+M</t>
  </si>
  <si>
    <t>dřevěný přístřešek : 3,5*6,4</t>
  </si>
  <si>
    <t>766670020</t>
  </si>
  <si>
    <t>Okno plastové dvoukřídlové 120 x 120 cm D+M</t>
  </si>
  <si>
    <t>vč.parapetu</t>
  </si>
  <si>
    <t>dřevěný přístřešek : 1</t>
  </si>
  <si>
    <t>766670033V01</t>
  </si>
  <si>
    <t xml:space="preserve">Dveře plastové  90 x 200 cm D+M </t>
  </si>
  <si>
    <t>998766201</t>
  </si>
  <si>
    <t>Přesun hmot pro truhlářské konstr., výšky do 6 m</t>
  </si>
  <si>
    <t>767001001</t>
  </si>
  <si>
    <t>Zábradlí ocel.trubkové v.1000mm D+M vč. povrchové úpravy žárovým zinkováním</t>
  </si>
  <si>
    <t>kompletní provedení vč. kotvení</t>
  </si>
  <si>
    <t>dřevěný přístřešek : 5,9+2,9+2,9</t>
  </si>
  <si>
    <t>783851223</t>
  </si>
  <si>
    <t>Nátěr betonových podlah transparentní</t>
  </si>
  <si>
    <t>dřevěný přístřešek : 3*5,9</t>
  </si>
  <si>
    <t>783726300</t>
  </si>
  <si>
    <t>Nátěr synt. lazurovací tesařských konstr. 3x lak</t>
  </si>
  <si>
    <t>sloupy 6ks : 2,6*0,16*4*6</t>
  </si>
  <si>
    <t>prahy : 4*3*0,16*4</t>
  </si>
  <si>
    <t>palubky : 3*4*2,5*2</t>
  </si>
  <si>
    <t>trámy 160/180 : ((5,9+3)*2+3)*((0,16+0,18)*2)</t>
  </si>
  <si>
    <t>vaznice 120/160 : 3,5*9*((0,12+0,16)*2)</t>
  </si>
  <si>
    <t>vzpěry 60/140 : 8*1*((0,06+0,14)*2)</t>
  </si>
  <si>
    <t>0,052</t>
  </si>
  <si>
    <t>Pol__0001</t>
  </si>
  <si>
    <t>REFLEKTOR 230V, 500W, 5000K, Vyzařovací úhel 62°, IP65, vč. uchycení</t>
  </si>
  <si>
    <t>ks</t>
  </si>
  <si>
    <t>Pol__0002</t>
  </si>
  <si>
    <t>K8 - stožár bezpaticový, pozink. V=8m</t>
  </si>
  <si>
    <t>Pol__0003</t>
  </si>
  <si>
    <t>Elektrovýzbroj pro dva okruhy</t>
  </si>
  <si>
    <t>Pol__0004</t>
  </si>
  <si>
    <t>Instalační ohebná PVC trubka DN 50 (KOPOFLEX)</t>
  </si>
  <si>
    <t>Pol__0005</t>
  </si>
  <si>
    <t>Příslušenství pro PVC trubky (tvarovky, koncové díly, PVC spojky)</t>
  </si>
  <si>
    <t>kpl</t>
  </si>
  <si>
    <t>Pol__0006</t>
  </si>
  <si>
    <t>Kabel CYKY-J 4x16</t>
  </si>
  <si>
    <t>Pol__0007</t>
  </si>
  <si>
    <t>Kabel CYKY-J 3x2,5</t>
  </si>
  <si>
    <t>Pol__0008</t>
  </si>
  <si>
    <t>Drát FeZn pr.10mm    1kg=1,6m /45/</t>
  </si>
  <si>
    <t>Pol__0009</t>
  </si>
  <si>
    <t>Pásek FeZn 30x4</t>
  </si>
  <si>
    <t>Pol__0010</t>
  </si>
  <si>
    <t>Svorka spojovací Sr3b</t>
  </si>
  <si>
    <t>Pol__0011</t>
  </si>
  <si>
    <t>Svorka křížová SK</t>
  </si>
  <si>
    <t>Pol__0012</t>
  </si>
  <si>
    <t>Výkop pro základ stožáru vč. záhozu 600x600x1500mm</t>
  </si>
  <si>
    <t>Pol__0013</t>
  </si>
  <si>
    <t>Hloubení kabelových rýh šířky do 0,6m, h = 0,5m hornina č.4, vč. pískového lože, výstražné fólie, záhozu, hutnění</t>
  </si>
  <si>
    <t>Pol__0014</t>
  </si>
  <si>
    <t>Hloubení kabelových rýh šířky do 0,6m, h = 1,1m hornina č.4, vč. pískového lože, výstražné fólie, záhozu, hutnění</t>
  </si>
  <si>
    <t>Pol__0015</t>
  </si>
  <si>
    <t>Nakládání výkopku, hornina č. 1-4</t>
  </si>
  <si>
    <t>Pol__0016</t>
  </si>
  <si>
    <t>Vodorovné přemístění výkopku, hornina č. 1-4 /do 10km/</t>
  </si>
  <si>
    <t>Pol__0017</t>
  </si>
  <si>
    <t>Uložení sypaniny na skládky</t>
  </si>
  <si>
    <t>Pol__0018</t>
  </si>
  <si>
    <t>Poplatek za uložení sypaniny na skládce</t>
  </si>
  <si>
    <t>Pol__0019</t>
  </si>
  <si>
    <t>Likvidace odpadů, /PVC materiály/</t>
  </si>
  <si>
    <t>Pol__0020</t>
  </si>
  <si>
    <t>Montážní práce</t>
  </si>
  <si>
    <t>Pol__0021</t>
  </si>
  <si>
    <t>Pronájem plošiny</t>
  </si>
  <si>
    <t>hod</t>
  </si>
  <si>
    <t>Pol__0022</t>
  </si>
  <si>
    <t>Vytyčení stávajících sítí</t>
  </si>
  <si>
    <t>Pol__0023</t>
  </si>
  <si>
    <t>Ostatní elektromontážní práce</t>
  </si>
  <si>
    <t>Pol__0024</t>
  </si>
  <si>
    <t>Doprava materiálu na stavbu</t>
  </si>
  <si>
    <t>Pol__0025</t>
  </si>
  <si>
    <t>Koordinace s ostatními IS, stavba</t>
  </si>
  <si>
    <t>Pol__0026</t>
  </si>
  <si>
    <t>Likvidace odpadů</t>
  </si>
  <si>
    <t>Pol__0027</t>
  </si>
  <si>
    <t>Revize</t>
  </si>
  <si>
    <t>005121 R</t>
  </si>
  <si>
    <t>Zařízení staveniště vč. mobilního neprůhledného oplocení v.2m</t>
  </si>
  <si>
    <t>Soubor</t>
  </si>
  <si>
    <t>POL99_2</t>
  </si>
  <si>
    <t>005111021R</t>
  </si>
  <si>
    <t>Vytyčení inženýrských sítí</t>
  </si>
  <si>
    <t>005111020R</t>
  </si>
  <si>
    <t>Vytyčení stavby</t>
  </si>
  <si>
    <t>004111020R</t>
  </si>
  <si>
    <t>Vypracování projektové dokumentace skutečného provedení</t>
  </si>
  <si>
    <t>005241020R</t>
  </si>
  <si>
    <t>Geodetické zaměření skutečného provedení  vč.geometr.plánu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</si>
</sst>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0"/>
  </numFmts>
  <fonts count="20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indexed="17"/>
      <name val="Arial CE"/>
      <charset val="238"/>
    </font>
    <font>
      <sz val="8"/>
      <color indexed="9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77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0" xfId="0" applyAlignment="1">
      <alignment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49" fontId="0" fillId="0" borderId="6" xfId="0" applyNumberFormat="1" applyBorder="1" applyAlignment="1">
      <alignment vertical="center" wrapText="1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4" fontId="0" fillId="0" borderId="0" xfId="0" applyNumberFormat="1"/>
    <xf numFmtId="3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30" xfId="0" applyNumberFormat="1" applyFont="1" applyFill="1" applyBorder="1" applyAlignment="1">
      <alignment vertical="center"/>
    </xf>
    <xf numFmtId="4" fontId="7" fillId="5" borderId="31" xfId="0" applyNumberFormat="1" applyFont="1" applyFill="1" applyBorder="1" applyAlignment="1">
      <alignment vertical="center" wrapText="1"/>
    </xf>
    <xf numFmtId="4" fontId="10" fillId="5" borderId="32" xfId="0" applyNumberFormat="1" applyFont="1" applyFill="1" applyBorder="1" applyAlignment="1">
      <alignment horizontal="center" vertical="center" wrapText="1" shrinkToFit="1"/>
    </xf>
    <xf numFmtId="4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8" fillId="0" borderId="33" xfId="0" applyNumberFormat="1" applyFont="1" applyBorder="1" applyAlignment="1">
      <alignment vertical="center"/>
    </xf>
    <xf numFmtId="4" fontId="8" fillId="0" borderId="35" xfId="0" applyNumberFormat="1" applyFont="1" applyBorder="1" applyAlignment="1">
      <alignment vertical="center" wrapText="1" shrinkToFit="1"/>
    </xf>
    <xf numFmtId="4" fontId="8" fillId="0" borderId="35" xfId="0" applyNumberFormat="1" applyFont="1" applyBorder="1" applyAlignment="1">
      <alignment vertical="center" shrinkToFit="1"/>
    </xf>
    <xf numFmtId="3" fontId="8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30" xfId="0" applyFont="1" applyFill="1" applyBorder="1" applyAlignment="1">
      <alignment horizontal="center" vertical="center" wrapText="1"/>
    </xf>
    <xf numFmtId="0" fontId="15" fillId="5" borderId="31" xfId="0" applyFont="1" applyFill="1" applyBorder="1" applyAlignment="1">
      <alignment horizontal="center" vertical="center" wrapText="1"/>
    </xf>
    <xf numFmtId="0" fontId="15" fillId="5" borderId="32" xfId="0" applyFont="1" applyFill="1" applyBorder="1" applyAlignment="1">
      <alignment horizontal="center" vertical="center" wrapText="1"/>
    </xf>
    <xf numFmtId="49" fontId="7" fillId="0" borderId="33" xfId="0" applyNumberFormat="1" applyFont="1" applyBorder="1" applyAlignment="1">
      <alignment vertical="center"/>
    </xf>
    <xf numFmtId="0" fontId="7" fillId="3" borderId="36" xfId="0" applyFont="1" applyFill="1" applyBorder="1" applyAlignment="1">
      <alignment vertical="center"/>
    </xf>
    <xf numFmtId="0" fontId="7" fillId="3" borderId="36" xfId="0" applyFont="1" applyFill="1" applyBorder="1" applyAlignment="1">
      <alignment vertical="center" wrapText="1"/>
    </xf>
    <xf numFmtId="0" fontId="7" fillId="3" borderId="37" xfId="0" applyFont="1" applyFill="1" applyBorder="1" applyAlignment="1">
      <alignment vertical="center" wrapText="1"/>
    </xf>
    <xf numFmtId="3" fontId="7" fillId="0" borderId="35" xfId="0" applyNumberFormat="1" applyFont="1" applyBorder="1" applyAlignment="1">
      <alignment vertical="center"/>
    </xf>
    <xf numFmtId="3" fontId="7" fillId="3" borderId="39" xfId="0" applyNumberFormat="1" applyFont="1" applyFill="1" applyBorder="1" applyAlignment="1">
      <alignment vertical="center"/>
    </xf>
    <xf numFmtId="4" fontId="7" fillId="0" borderId="35" xfId="0" applyNumberFormat="1" applyFont="1" applyBorder="1" applyAlignment="1">
      <alignment horizontal="center" vertical="center"/>
    </xf>
    <xf numFmtId="4" fontId="7" fillId="0" borderId="35" xfId="0" applyNumberFormat="1" applyFont="1" applyBorder="1" applyAlignment="1">
      <alignment vertical="center"/>
    </xf>
    <xf numFmtId="4" fontId="7" fillId="3" borderId="39" xfId="0" applyNumberFormat="1" applyFont="1" applyFill="1" applyBorder="1" applyAlignment="1">
      <alignment horizontal="center" vertical="center"/>
    </xf>
    <xf numFmtId="4" fontId="7" fillId="3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0" fillId="3" borderId="21" xfId="0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4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6" fillId="0" borderId="0" xfId="0" applyFont="1" applyAlignment="1">
      <alignment vertical="top"/>
    </xf>
    <xf numFmtId="49" fontId="16" fillId="0" borderId="0" xfId="0" applyNumberFormat="1" applyFont="1" applyAlignment="1">
      <alignment vertical="top"/>
    </xf>
    <xf numFmtId="0" fontId="16" fillId="0" borderId="0" xfId="0" applyFont="1" applyAlignment="1">
      <alignment horizontal="center" vertical="top" shrinkToFit="1"/>
    </xf>
    <xf numFmtId="164" fontId="16" fillId="0" borderId="0" xfId="0" applyNumberFormat="1" applyFont="1" applyAlignment="1">
      <alignment vertical="top" shrinkToFit="1"/>
    </xf>
    <xf numFmtId="4" fontId="16" fillId="0" borderId="0" xfId="0" applyNumberFormat="1" applyFont="1" applyAlignment="1">
      <alignment vertical="top" shrinkToFit="1"/>
    </xf>
    <xf numFmtId="4" fontId="16" fillId="4" borderId="0" xfId="0" applyNumberFormat="1" applyFont="1" applyFill="1" applyAlignment="1" applyProtection="1">
      <alignment vertical="top" shrinkToFit="1"/>
      <protection locked="0"/>
    </xf>
    <xf numFmtId="164" fontId="17" fillId="0" borderId="0" xfId="0" applyNumberFormat="1" applyFont="1" applyAlignment="1">
      <alignment horizontal="center" vertical="top" wrapText="1" shrinkToFit="1"/>
    </xf>
    <xf numFmtId="164" fontId="17" fillId="0" borderId="0" xfId="0" applyNumberFormat="1" applyFont="1" applyAlignment="1">
      <alignment vertical="top" wrapText="1" shrinkToFit="1"/>
    </xf>
    <xf numFmtId="164" fontId="8" fillId="3" borderId="0" xfId="0" applyNumberFormat="1" applyFont="1" applyFill="1" applyAlignment="1">
      <alignment vertical="top" shrinkToFit="1"/>
    </xf>
    <xf numFmtId="4" fontId="8" fillId="3" borderId="0" xfId="0" applyNumberFormat="1" applyFont="1" applyFill="1" applyAlignment="1">
      <alignment vertical="top" shrinkToFit="1"/>
    </xf>
    <xf numFmtId="0" fontId="8" fillId="3" borderId="29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4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40" xfId="0" applyNumberFormat="1" applyFont="1" applyFill="1" applyBorder="1" applyAlignment="1">
      <alignment vertical="top" shrinkToFit="1"/>
    </xf>
    <xf numFmtId="0" fontId="8" fillId="3" borderId="12" xfId="0" applyFont="1" applyFill="1" applyBorder="1" applyAlignment="1">
      <alignment horizontal="center" vertical="top" shrinkToFit="1"/>
    </xf>
    <xf numFmtId="164" fontId="8" fillId="3" borderId="12" xfId="0" applyNumberFormat="1" applyFont="1" applyFill="1" applyBorder="1" applyAlignment="1">
      <alignment vertical="top" shrinkToFit="1"/>
    </xf>
    <xf numFmtId="4" fontId="8" fillId="3" borderId="12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6" fillId="0" borderId="41" xfId="0" applyFont="1" applyBorder="1" applyAlignment="1">
      <alignment vertical="top"/>
    </xf>
    <xf numFmtId="49" fontId="16" fillId="0" borderId="42" xfId="0" applyNumberFormat="1" applyFont="1" applyBorder="1" applyAlignment="1">
      <alignment vertical="top"/>
    </xf>
    <xf numFmtId="0" fontId="16" fillId="0" borderId="42" xfId="0" applyFont="1" applyBorder="1" applyAlignment="1">
      <alignment horizontal="center" vertical="top" shrinkToFit="1"/>
    </xf>
    <xf numFmtId="164" fontId="16" fillId="0" borderId="42" xfId="0" applyNumberFormat="1" applyFont="1" applyBorder="1" applyAlignment="1">
      <alignment vertical="top" shrinkToFit="1"/>
    </xf>
    <xf numFmtId="4" fontId="16" fillId="4" borderId="42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0" fontId="16" fillId="0" borderId="44" xfId="0" applyFont="1" applyBorder="1" applyAlignment="1">
      <alignment vertical="top"/>
    </xf>
    <xf numFmtId="49" fontId="16" fillId="0" borderId="45" xfId="0" applyNumberFormat="1" applyFont="1" applyBorder="1" applyAlignment="1">
      <alignment vertical="top"/>
    </xf>
    <xf numFmtId="0" fontId="16" fillId="0" borderId="45" xfId="0" applyFont="1" applyBorder="1" applyAlignment="1">
      <alignment horizontal="center" vertical="top" shrinkToFit="1"/>
    </xf>
    <xf numFmtId="164" fontId="16" fillId="0" borderId="45" xfId="0" applyNumberFormat="1" applyFont="1" applyBorder="1" applyAlignment="1">
      <alignment vertical="top" shrinkToFit="1"/>
    </xf>
    <xf numFmtId="4" fontId="16" fillId="4" borderId="45" xfId="0" applyNumberFormat="1" applyFont="1" applyFill="1" applyBorder="1" applyAlignment="1" applyProtection="1">
      <alignment vertical="top" shrinkToFit="1"/>
      <protection locked="0"/>
    </xf>
    <xf numFmtId="4" fontId="16" fillId="0" borderId="46" xfId="0" applyNumberFormat="1" applyFont="1" applyBorder="1" applyAlignment="1">
      <alignment vertical="top" shrinkToFit="1"/>
    </xf>
    <xf numFmtId="164" fontId="16" fillId="4" borderId="0" xfId="0" applyNumberFormat="1" applyFont="1" applyFill="1" applyAlignment="1" applyProtection="1">
      <alignment vertical="top" shrinkToFit="1"/>
      <protection locked="0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2" xfId="0" applyNumberFormat="1" applyFont="1" applyBorder="1" applyAlignment="1">
      <alignment horizontal="left" vertical="top" wrapText="1"/>
    </xf>
    <xf numFmtId="164" fontId="17" fillId="0" borderId="0" xfId="0" quotePrefix="1" applyNumberFormat="1" applyFont="1" applyAlignment="1">
      <alignment horizontal="left" vertical="top" wrapText="1"/>
    </xf>
    <xf numFmtId="49" fontId="16" fillId="0" borderId="45" xfId="0" applyNumberFormat="1" applyFont="1" applyBorder="1" applyAlignment="1">
      <alignment horizontal="left" vertical="top" wrapText="1"/>
    </xf>
    <xf numFmtId="49" fontId="16" fillId="0" borderId="0" xfId="0" applyNumberFormat="1" applyFont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19" fillId="0" borderId="0" xfId="0" applyFont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49" fontId="8" fillId="0" borderId="18" xfId="0" applyNumberFormat="1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49" fontId="8" fillId="0" borderId="0" xfId="0" applyNumberFormat="1" applyFont="1" applyAlignment="1">
      <alignment horizontal="left" vertical="center" wrapText="1"/>
    </xf>
    <xf numFmtId="0" fontId="0" fillId="0" borderId="0" xfId="0" applyAlignment="1">
      <alignment vertical="center" wrapText="1"/>
    </xf>
    <xf numFmtId="49" fontId="8" fillId="0" borderId="6" xfId="0" applyNumberFormat="1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" fontId="0" fillId="0" borderId="34" xfId="0" applyNumberFormat="1" applyBorder="1" applyAlignment="1">
      <alignment vertical="center" wrapText="1"/>
    </xf>
    <xf numFmtId="4" fontId="8" fillId="0" borderId="34" xfId="0" applyNumberFormat="1" applyFont="1" applyBorder="1" applyAlignment="1">
      <alignment vertical="center" wrapTex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0" fillId="3" borderId="38" xfId="0" applyNumberFormat="1" applyFill="1" applyBorder="1" applyAlignment="1">
      <alignment vertical="center"/>
    </xf>
    <xf numFmtId="49" fontId="7" fillId="0" borderId="33" xfId="0" applyNumberFormat="1" applyFont="1" applyBorder="1" applyAlignment="1">
      <alignment vertical="center" wrapText="1"/>
    </xf>
    <xf numFmtId="49" fontId="7" fillId="0" borderId="34" xfId="0" applyNumberFormat="1" applyFont="1" applyBorder="1" applyAlignment="1">
      <alignment vertical="center"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Alignment="1" applyProtection="1">
      <alignment vertical="top" wrapText="1"/>
      <protection locked="0"/>
    </xf>
    <xf numFmtId="0" fontId="0" fillId="4" borderId="0" xfId="0" applyFill="1" applyAlignment="1" applyProtection="1">
      <alignment horizontal="left"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0" fontId="18" fillId="0" borderId="18" xfId="0" applyFont="1" applyBorder="1" applyAlignment="1">
      <alignment horizontal="left" vertical="top" wrapText="1"/>
    </xf>
    <xf numFmtId="0" fontId="18" fillId="0" borderId="18" xfId="0" applyFont="1" applyBorder="1" applyAlignment="1">
      <alignment vertical="top" wrapText="1"/>
    </xf>
    <xf numFmtId="0" fontId="18" fillId="0" borderId="0" xfId="0" applyFont="1" applyAlignment="1">
      <alignment horizontal="left" vertical="top" wrapText="1"/>
    </xf>
    <xf numFmtId="0" fontId="18" fillId="0" borderId="0" xfId="0" applyFont="1" applyAlignment="1">
      <alignment vertical="top" wrapText="1"/>
    </xf>
    <xf numFmtId="0" fontId="6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fo\ISRT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40</v>
      </c>
    </row>
    <row r="2" spans="1:7" ht="57.75" customHeight="1" x14ac:dyDescent="0.2">
      <c r="A2" s="196" t="s">
        <v>41</v>
      </c>
      <c r="B2" s="196"/>
      <c r="C2" s="196"/>
      <c r="D2" s="196"/>
      <c r="E2" s="196"/>
      <c r="F2" s="196"/>
      <c r="G2" s="196"/>
    </row>
  </sheetData>
  <sheetProtection algorithmName="SHA-512" hashValue="yo7ee3sg8O2l7vnugPCNtir63aba+rFmbKCJtTsBZiZF5+hbGIIfZ3zdyWJuvGkZXRzi+PN4MhYmiIqL5nd9nw==" saltValue="YPWYbUwLpq3OS9qg6UT0/w==" spinCount="100000" sheet="1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86"/>
  <sheetViews>
    <sheetView showGridLines="0" tabSelected="1" topLeftCell="B16" zoomScaleNormal="100" zoomScaleSheetLayoutView="75" workbookViewId="0">
      <selection activeCell="E21" sqref="E21:F21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1" customWidth="1"/>
    <col min="4" max="4" width="13" style="51" customWidth="1"/>
    <col min="5" max="5" width="9.7109375" style="51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38</v>
      </c>
      <c r="B1" s="197" t="s">
        <v>4</v>
      </c>
      <c r="C1" s="198"/>
      <c r="D1" s="198"/>
      <c r="E1" s="198"/>
      <c r="F1" s="198"/>
      <c r="G1" s="198"/>
      <c r="H1" s="198"/>
      <c r="I1" s="198"/>
      <c r="J1" s="199"/>
    </row>
    <row r="2" spans="1:15" ht="36" customHeight="1" x14ac:dyDescent="0.2">
      <c r="A2" s="2"/>
      <c r="B2" s="73" t="s">
        <v>24</v>
      </c>
      <c r="C2" s="74"/>
      <c r="D2" s="75" t="s">
        <v>43</v>
      </c>
      <c r="E2" s="206" t="s">
        <v>44</v>
      </c>
      <c r="F2" s="207"/>
      <c r="G2" s="207"/>
      <c r="H2" s="207"/>
      <c r="I2" s="207"/>
      <c r="J2" s="208"/>
      <c r="O2" s="1"/>
    </row>
    <row r="3" spans="1:15" ht="27" hidden="1" customHeight="1" x14ac:dyDescent="0.2">
      <c r="A3" s="2"/>
      <c r="B3" s="76"/>
      <c r="C3" s="74"/>
      <c r="D3" s="77"/>
      <c r="E3" s="209"/>
      <c r="F3" s="210"/>
      <c r="G3" s="210"/>
      <c r="H3" s="210"/>
      <c r="I3" s="210"/>
      <c r="J3" s="211"/>
    </row>
    <row r="4" spans="1:15" ht="23.25" customHeight="1" x14ac:dyDescent="0.2">
      <c r="A4" s="2"/>
      <c r="B4" s="78"/>
      <c r="C4" s="79"/>
      <c r="D4" s="80"/>
      <c r="E4" s="219"/>
      <c r="F4" s="219"/>
      <c r="G4" s="219"/>
      <c r="H4" s="219"/>
      <c r="I4" s="219"/>
      <c r="J4" s="220"/>
    </row>
    <row r="5" spans="1:15" ht="24" customHeight="1" x14ac:dyDescent="0.2">
      <c r="A5" s="2"/>
      <c r="B5" s="31" t="s">
        <v>23</v>
      </c>
      <c r="D5" s="223" t="s">
        <v>45</v>
      </c>
      <c r="E5" s="224"/>
      <c r="F5" s="224"/>
      <c r="G5" s="224"/>
      <c r="H5" s="18" t="s">
        <v>42</v>
      </c>
      <c r="I5" s="83" t="s">
        <v>49</v>
      </c>
      <c r="J5" s="8"/>
    </row>
    <row r="6" spans="1:15" ht="15.75" customHeight="1" x14ac:dyDescent="0.2">
      <c r="A6" s="2"/>
      <c r="B6" s="28"/>
      <c r="C6" s="53"/>
      <c r="D6" s="225" t="s">
        <v>46</v>
      </c>
      <c r="E6" s="226"/>
      <c r="F6" s="226"/>
      <c r="G6" s="226"/>
      <c r="H6" s="18" t="s">
        <v>36</v>
      </c>
      <c r="I6" s="22"/>
      <c r="J6" s="8"/>
    </row>
    <row r="7" spans="1:15" ht="15.75" customHeight="1" x14ac:dyDescent="0.2">
      <c r="A7" s="2"/>
      <c r="B7" s="29"/>
      <c r="C7" s="54"/>
      <c r="D7" s="82" t="s">
        <v>48</v>
      </c>
      <c r="E7" s="227" t="s">
        <v>47</v>
      </c>
      <c r="F7" s="228"/>
      <c r="G7" s="228"/>
      <c r="H7" s="24"/>
      <c r="I7" s="23"/>
      <c r="J7" s="34"/>
    </row>
    <row r="8" spans="1:15" ht="24" hidden="1" customHeight="1" x14ac:dyDescent="0.2">
      <c r="A8" s="2"/>
      <c r="B8" s="31" t="s">
        <v>21</v>
      </c>
      <c r="D8" s="81" t="s">
        <v>50</v>
      </c>
      <c r="H8" s="18" t="s">
        <v>42</v>
      </c>
      <c r="I8" s="83" t="s">
        <v>54</v>
      </c>
      <c r="J8" s="8"/>
    </row>
    <row r="9" spans="1:15" ht="15.75" hidden="1" customHeight="1" x14ac:dyDescent="0.2">
      <c r="A9" s="2"/>
      <c r="B9" s="2"/>
      <c r="D9" s="81" t="s">
        <v>51</v>
      </c>
      <c r="H9" s="18" t="s">
        <v>36</v>
      </c>
      <c r="I9" s="83" t="s">
        <v>55</v>
      </c>
      <c r="J9" s="8"/>
    </row>
    <row r="10" spans="1:15" ht="15.75" hidden="1" customHeight="1" x14ac:dyDescent="0.2">
      <c r="A10" s="2"/>
      <c r="B10" s="35"/>
      <c r="C10" s="54"/>
      <c r="D10" s="82" t="s">
        <v>53</v>
      </c>
      <c r="E10" s="84" t="s">
        <v>52</v>
      </c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20</v>
      </c>
      <c r="D11" s="213"/>
      <c r="E11" s="213"/>
      <c r="F11" s="213"/>
      <c r="G11" s="213"/>
      <c r="H11" s="18" t="s">
        <v>42</v>
      </c>
      <c r="I11" s="85"/>
      <c r="J11" s="8"/>
    </row>
    <row r="12" spans="1:15" ht="15.75" customHeight="1" x14ac:dyDescent="0.2">
      <c r="A12" s="2"/>
      <c r="B12" s="28"/>
      <c r="C12" s="53"/>
      <c r="D12" s="218"/>
      <c r="E12" s="218"/>
      <c r="F12" s="218"/>
      <c r="G12" s="218"/>
      <c r="H12" s="18" t="s">
        <v>36</v>
      </c>
      <c r="I12" s="85"/>
      <c r="J12" s="8"/>
    </row>
    <row r="13" spans="1:15" ht="15.75" customHeight="1" x14ac:dyDescent="0.2">
      <c r="A13" s="2"/>
      <c r="B13" s="29"/>
      <c r="C13" s="54"/>
      <c r="D13" s="86"/>
      <c r="E13" s="221"/>
      <c r="F13" s="222"/>
      <c r="G13" s="222"/>
      <c r="H13" s="19"/>
      <c r="I13" s="23"/>
      <c r="J13" s="34"/>
    </row>
    <row r="14" spans="1:15" ht="24" customHeight="1" x14ac:dyDescent="0.2">
      <c r="A14" s="2"/>
      <c r="B14" s="43" t="s">
        <v>22</v>
      </c>
      <c r="C14" s="55"/>
      <c r="D14" s="56"/>
      <c r="E14" s="57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34</v>
      </c>
      <c r="C15" s="58"/>
      <c r="D15" s="52"/>
      <c r="E15" s="212"/>
      <c r="F15" s="212"/>
      <c r="G15" s="214"/>
      <c r="H15" s="214"/>
      <c r="I15" s="214" t="s">
        <v>31</v>
      </c>
      <c r="J15" s="215"/>
    </row>
    <row r="16" spans="1:15" ht="23.25" customHeight="1" x14ac:dyDescent="0.2">
      <c r="A16" s="139" t="s">
        <v>26</v>
      </c>
      <c r="B16" s="38" t="s">
        <v>26</v>
      </c>
      <c r="C16" s="59"/>
      <c r="D16" s="60"/>
      <c r="E16" s="203"/>
      <c r="F16" s="204"/>
      <c r="G16" s="203"/>
      <c r="H16" s="204"/>
      <c r="I16" s="203">
        <f>SUMIF(F56:F82,A16,I56:I82)+SUMIF(F56:F82,"PSU",I56:I82)</f>
        <v>0</v>
      </c>
      <c r="J16" s="205"/>
    </row>
    <row r="17" spans="1:10" ht="23.25" customHeight="1" x14ac:dyDescent="0.2">
      <c r="A17" s="139" t="s">
        <v>27</v>
      </c>
      <c r="B17" s="38" t="s">
        <v>27</v>
      </c>
      <c r="C17" s="59"/>
      <c r="D17" s="60"/>
      <c r="E17" s="203"/>
      <c r="F17" s="204"/>
      <c r="G17" s="203"/>
      <c r="H17" s="204"/>
      <c r="I17" s="203">
        <f>SUMIF(F56:F82,A17,I56:I82)</f>
        <v>0</v>
      </c>
      <c r="J17" s="205"/>
    </row>
    <row r="18" spans="1:10" ht="23.25" customHeight="1" x14ac:dyDescent="0.2">
      <c r="A18" s="139" t="s">
        <v>28</v>
      </c>
      <c r="B18" s="38" t="s">
        <v>28</v>
      </c>
      <c r="C18" s="59"/>
      <c r="D18" s="60"/>
      <c r="E18" s="203"/>
      <c r="F18" s="204"/>
      <c r="G18" s="203"/>
      <c r="H18" s="204"/>
      <c r="I18" s="203">
        <f>SUMIF(F56:F82,A18,I56:I82)</f>
        <v>0</v>
      </c>
      <c r="J18" s="205"/>
    </row>
    <row r="19" spans="1:10" ht="23.25" customHeight="1" x14ac:dyDescent="0.2">
      <c r="A19" s="139" t="s">
        <v>122</v>
      </c>
      <c r="B19" s="38" t="s">
        <v>29</v>
      </c>
      <c r="C19" s="59"/>
      <c r="D19" s="60"/>
      <c r="E19" s="203"/>
      <c r="F19" s="204"/>
      <c r="G19" s="203"/>
      <c r="H19" s="204"/>
      <c r="I19" s="203">
        <f>SUMIF(F56:F82,A19,I56:I82)</f>
        <v>0</v>
      </c>
      <c r="J19" s="205"/>
    </row>
    <row r="20" spans="1:10" ht="23.25" customHeight="1" x14ac:dyDescent="0.2">
      <c r="A20" s="139" t="s">
        <v>123</v>
      </c>
      <c r="B20" s="38" t="s">
        <v>30</v>
      </c>
      <c r="C20" s="59"/>
      <c r="D20" s="60"/>
      <c r="E20" s="203"/>
      <c r="F20" s="204"/>
      <c r="G20" s="203"/>
      <c r="H20" s="204"/>
      <c r="I20" s="203">
        <f>SUMIF(F56:F82,A20,I56:I82)</f>
        <v>0</v>
      </c>
      <c r="J20" s="205"/>
    </row>
    <row r="21" spans="1:10" ht="23.25" customHeight="1" x14ac:dyDescent="0.2">
      <c r="A21" s="2"/>
      <c r="B21" s="48" t="s">
        <v>31</v>
      </c>
      <c r="C21" s="61"/>
      <c r="D21" s="62"/>
      <c r="E21" s="216"/>
      <c r="F21" s="217"/>
      <c r="G21" s="216"/>
      <c r="H21" s="217"/>
      <c r="I21" s="216">
        <f>SUM(I16:J20)</f>
        <v>0</v>
      </c>
      <c r="J21" s="234"/>
    </row>
    <row r="22" spans="1:10" ht="33" customHeight="1" x14ac:dyDescent="0.2">
      <c r="A22" s="2"/>
      <c r="B22" s="42" t="s">
        <v>35</v>
      </c>
      <c r="C22" s="59"/>
      <c r="D22" s="60"/>
      <c r="E22" s="63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13</v>
      </c>
      <c r="C23" s="59"/>
      <c r="D23" s="60"/>
      <c r="E23" s="64">
        <v>15</v>
      </c>
      <c r="F23" s="39" t="s">
        <v>0</v>
      </c>
      <c r="G23" s="232">
        <f>ZakladDPHSniVypocet</f>
        <v>0</v>
      </c>
      <c r="H23" s="233"/>
      <c r="I23" s="233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14</v>
      </c>
      <c r="C24" s="59"/>
      <c r="D24" s="60"/>
      <c r="E24" s="64">
        <f>SazbaDPH1</f>
        <v>15</v>
      </c>
      <c r="F24" s="39" t="s">
        <v>0</v>
      </c>
      <c r="G24" s="230">
        <f>IF(A24&gt;50, ROUNDUP(A23, 0), ROUNDDOWN(A23, 0))</f>
        <v>0</v>
      </c>
      <c r="H24" s="231"/>
      <c r="I24" s="231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15</v>
      </c>
      <c r="C25" s="59"/>
      <c r="D25" s="60"/>
      <c r="E25" s="64">
        <v>21</v>
      </c>
      <c r="F25" s="39" t="s">
        <v>0</v>
      </c>
      <c r="G25" s="232">
        <f>ZakladDPHZaklVypocet</f>
        <v>0</v>
      </c>
      <c r="H25" s="233"/>
      <c r="I25" s="233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16</v>
      </c>
      <c r="C26" s="65"/>
      <c r="D26" s="52"/>
      <c r="E26" s="66">
        <f>SazbaDPH2</f>
        <v>21</v>
      </c>
      <c r="F26" s="30" t="s">
        <v>0</v>
      </c>
      <c r="G26" s="200">
        <f>IF(A26&gt;50, ROUNDUP(A25, 0), ROUNDDOWN(A25, 0))</f>
        <v>0</v>
      </c>
      <c r="H26" s="201"/>
      <c r="I26" s="201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5</v>
      </c>
      <c r="C27" s="67"/>
      <c r="D27" s="68"/>
      <c r="E27" s="67"/>
      <c r="F27" s="16"/>
      <c r="G27" s="202">
        <f>CenaCelkem-(ZakladDPHSni+DPHSni+ZakladDPHZakl+DPHZakl)</f>
        <v>0</v>
      </c>
      <c r="H27" s="202"/>
      <c r="I27" s="202"/>
      <c r="J27" s="41" t="str">
        <f t="shared" si="0"/>
        <v>CZK</v>
      </c>
    </row>
    <row r="28" spans="1:10" ht="27.75" hidden="1" customHeight="1" thickBot="1" x14ac:dyDescent="0.25">
      <c r="A28" s="2"/>
      <c r="B28" s="113" t="s">
        <v>25</v>
      </c>
      <c r="C28" s="114"/>
      <c r="D28" s="114"/>
      <c r="E28" s="115"/>
      <c r="F28" s="116"/>
      <c r="G28" s="236">
        <f>ZakladDPHSniVypocet+ZakladDPHZaklVypocet</f>
        <v>0</v>
      </c>
      <c r="H28" s="236"/>
      <c r="I28" s="236"/>
      <c r="J28" s="117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13" t="s">
        <v>37</v>
      </c>
      <c r="C29" s="118"/>
      <c r="D29" s="118"/>
      <c r="E29" s="118"/>
      <c r="F29" s="119"/>
      <c r="G29" s="235">
        <f>IF(A29&gt;50, ROUNDUP(A27, 0), ROUNDDOWN(A27, 0))</f>
        <v>0</v>
      </c>
      <c r="H29" s="235"/>
      <c r="I29" s="235"/>
      <c r="J29" s="120" t="s">
        <v>71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69" t="s">
        <v>12</v>
      </c>
      <c r="D32" s="70"/>
      <c r="E32" s="70"/>
      <c r="F32" s="15" t="s">
        <v>11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1"/>
      <c r="D34" s="237"/>
      <c r="E34" s="238"/>
      <c r="G34" s="239"/>
      <c r="H34" s="240"/>
      <c r="I34" s="240"/>
      <c r="J34" s="25"/>
    </row>
    <row r="35" spans="1:10" ht="12.75" customHeight="1" x14ac:dyDescent="0.2">
      <c r="A35" s="2"/>
      <c r="B35" s="2"/>
      <c r="D35" s="229" t="s">
        <v>2</v>
      </c>
      <c r="E35" s="229"/>
      <c r="H35" s="10" t="s">
        <v>3</v>
      </c>
      <c r="J35" s="9"/>
    </row>
    <row r="36" spans="1:10" ht="13.5" customHeight="1" thickBot="1" x14ac:dyDescent="0.25">
      <c r="A36" s="11"/>
      <c r="B36" s="11"/>
      <c r="C36" s="72"/>
      <c r="D36" s="72"/>
      <c r="E36" s="72"/>
      <c r="F36" s="12"/>
      <c r="G36" s="12"/>
      <c r="H36" s="12"/>
      <c r="I36" s="12"/>
      <c r="J36" s="13"/>
    </row>
    <row r="37" spans="1:10" ht="27" customHeight="1" x14ac:dyDescent="0.2">
      <c r="B37" s="90" t="s">
        <v>17</v>
      </c>
      <c r="C37" s="91"/>
      <c r="D37" s="91"/>
      <c r="E37" s="91"/>
      <c r="F37" s="92"/>
      <c r="G37" s="92"/>
      <c r="H37" s="92"/>
      <c r="I37" s="92"/>
      <c r="J37" s="93"/>
    </row>
    <row r="38" spans="1:10" ht="25.5" customHeight="1" x14ac:dyDescent="0.2">
      <c r="A38" s="89" t="s">
        <v>39</v>
      </c>
      <c r="B38" s="94" t="s">
        <v>18</v>
      </c>
      <c r="C38" s="95" t="s">
        <v>6</v>
      </c>
      <c r="D38" s="95"/>
      <c r="E38" s="95"/>
      <c r="F38" s="96" t="str">
        <f>B23</f>
        <v>Základ pro sníženou DPH</v>
      </c>
      <c r="G38" s="96" t="str">
        <f>B25</f>
        <v>Základ pro základní DPH</v>
      </c>
      <c r="H38" s="97" t="s">
        <v>19</v>
      </c>
      <c r="I38" s="97" t="s">
        <v>1</v>
      </c>
      <c r="J38" s="98" t="s">
        <v>0</v>
      </c>
    </row>
    <row r="39" spans="1:10" ht="25.5" hidden="1" customHeight="1" x14ac:dyDescent="0.2">
      <c r="A39" s="89">
        <v>1</v>
      </c>
      <c r="B39" s="99" t="s">
        <v>56</v>
      </c>
      <c r="C39" s="241"/>
      <c r="D39" s="241"/>
      <c r="E39" s="241"/>
      <c r="F39" s="100">
        <f>'01 stavební'!AE200+'02 1 pumptrack'!AE95+'02 2 dřevěný domek'!AE103+'03 veřejné osvětlení'!AE43+'04 VRN'!AE16</f>
        <v>0</v>
      </c>
      <c r="G39" s="101">
        <f>'01 stavební'!AF200+'02 1 pumptrack'!AF95+'02 2 dřevěný domek'!AF103+'03 veřejné osvětlení'!AF43+'04 VRN'!AF16</f>
        <v>0</v>
      </c>
      <c r="H39" s="102">
        <f t="shared" ref="H39:H48" si="1">(F39*SazbaDPH1/100)+(G39*SazbaDPH2/100)</f>
        <v>0</v>
      </c>
      <c r="I39" s="102">
        <f t="shared" ref="I39:I48" si="2">F39+G39+H39</f>
        <v>0</v>
      </c>
      <c r="J39" s="103" t="str">
        <f t="shared" ref="J39:J48" si="3">IF(CenaCelkemVypocet=0,"",I39/CenaCelkemVypocet*100)</f>
        <v/>
      </c>
    </row>
    <row r="40" spans="1:10" ht="25.5" customHeight="1" x14ac:dyDescent="0.2">
      <c r="A40" s="89">
        <v>2</v>
      </c>
      <c r="B40" s="104" t="s">
        <v>57</v>
      </c>
      <c r="C40" s="242" t="s">
        <v>58</v>
      </c>
      <c r="D40" s="242"/>
      <c r="E40" s="242"/>
      <c r="F40" s="105">
        <f>'01 stavební'!AE200</f>
        <v>0</v>
      </c>
      <c r="G40" s="106">
        <f>'01 stavební'!AF200</f>
        <v>0</v>
      </c>
      <c r="H40" s="106">
        <f t="shared" si="1"/>
        <v>0</v>
      </c>
      <c r="I40" s="106">
        <f t="shared" si="2"/>
        <v>0</v>
      </c>
      <c r="J40" s="107" t="str">
        <f t="shared" si="3"/>
        <v/>
      </c>
    </row>
    <row r="41" spans="1:10" ht="25.5" customHeight="1" x14ac:dyDescent="0.2">
      <c r="A41" s="89">
        <v>3</v>
      </c>
      <c r="B41" s="108" t="s">
        <v>59</v>
      </c>
      <c r="C41" s="241" t="s">
        <v>58</v>
      </c>
      <c r="D41" s="241"/>
      <c r="E41" s="241"/>
      <c r="F41" s="109">
        <f>'01 stavební'!AE200</f>
        <v>0</v>
      </c>
      <c r="G41" s="102">
        <f>'01 stavební'!AF200</f>
        <v>0</v>
      </c>
      <c r="H41" s="102">
        <f t="shared" si="1"/>
        <v>0</v>
      </c>
      <c r="I41" s="102">
        <f t="shared" si="2"/>
        <v>0</v>
      </c>
      <c r="J41" s="103" t="str">
        <f t="shared" si="3"/>
        <v/>
      </c>
    </row>
    <row r="42" spans="1:10" ht="25.5" customHeight="1" x14ac:dyDescent="0.2">
      <c r="A42" s="89">
        <v>2</v>
      </c>
      <c r="B42" s="104" t="s">
        <v>60</v>
      </c>
      <c r="C42" s="242" t="s">
        <v>61</v>
      </c>
      <c r="D42" s="242"/>
      <c r="E42" s="242"/>
      <c r="F42" s="105">
        <f>'02 1 pumptrack'!AE95+'02 2 dřevěný domek'!AE103</f>
        <v>0</v>
      </c>
      <c r="G42" s="106">
        <f>'02 1 pumptrack'!AF95+'02 2 dřevěný domek'!AF103</f>
        <v>0</v>
      </c>
      <c r="H42" s="106">
        <f t="shared" si="1"/>
        <v>0</v>
      </c>
      <c r="I42" s="106">
        <f t="shared" si="2"/>
        <v>0</v>
      </c>
      <c r="J42" s="107" t="str">
        <f t="shared" si="3"/>
        <v/>
      </c>
    </row>
    <row r="43" spans="1:10" ht="25.5" customHeight="1" x14ac:dyDescent="0.2">
      <c r="A43" s="89">
        <v>3</v>
      </c>
      <c r="B43" s="108" t="s">
        <v>59</v>
      </c>
      <c r="C43" s="241" t="s">
        <v>62</v>
      </c>
      <c r="D43" s="241"/>
      <c r="E43" s="241"/>
      <c r="F43" s="109">
        <f>'02 1 pumptrack'!AE95</f>
        <v>0</v>
      </c>
      <c r="G43" s="102">
        <f>'02 1 pumptrack'!AF95</f>
        <v>0</v>
      </c>
      <c r="H43" s="102">
        <f t="shared" si="1"/>
        <v>0</v>
      </c>
      <c r="I43" s="102">
        <f t="shared" si="2"/>
        <v>0</v>
      </c>
      <c r="J43" s="103" t="str">
        <f t="shared" si="3"/>
        <v/>
      </c>
    </row>
    <row r="44" spans="1:10" ht="25.5" customHeight="1" x14ac:dyDescent="0.2">
      <c r="A44" s="89">
        <v>3</v>
      </c>
      <c r="B44" s="108" t="s">
        <v>63</v>
      </c>
      <c r="C44" s="241" t="s">
        <v>64</v>
      </c>
      <c r="D44" s="241"/>
      <c r="E44" s="241"/>
      <c r="F44" s="109">
        <f>'02 2 dřevěný domek'!AE103</f>
        <v>0</v>
      </c>
      <c r="G44" s="102">
        <f>'02 2 dřevěný domek'!AF103</f>
        <v>0</v>
      </c>
      <c r="H44" s="102">
        <f t="shared" si="1"/>
        <v>0</v>
      </c>
      <c r="I44" s="102">
        <f t="shared" si="2"/>
        <v>0</v>
      </c>
      <c r="J44" s="103" t="str">
        <f t="shared" si="3"/>
        <v/>
      </c>
    </row>
    <row r="45" spans="1:10" ht="25.5" customHeight="1" x14ac:dyDescent="0.2">
      <c r="A45" s="89">
        <v>2</v>
      </c>
      <c r="B45" s="104" t="s">
        <v>65</v>
      </c>
      <c r="C45" s="242" t="s">
        <v>66</v>
      </c>
      <c r="D45" s="242"/>
      <c r="E45" s="242"/>
      <c r="F45" s="105">
        <f>'03 veřejné osvětlení'!AE43</f>
        <v>0</v>
      </c>
      <c r="G45" s="106">
        <f>'03 veřejné osvětlení'!AF43</f>
        <v>0</v>
      </c>
      <c r="H45" s="106">
        <f t="shared" si="1"/>
        <v>0</v>
      </c>
      <c r="I45" s="106">
        <f t="shared" si="2"/>
        <v>0</v>
      </c>
      <c r="J45" s="107" t="str">
        <f t="shared" si="3"/>
        <v/>
      </c>
    </row>
    <row r="46" spans="1:10" ht="25.5" customHeight="1" x14ac:dyDescent="0.2">
      <c r="A46" s="89">
        <v>3</v>
      </c>
      <c r="B46" s="108" t="s">
        <v>59</v>
      </c>
      <c r="C46" s="241" t="s">
        <v>66</v>
      </c>
      <c r="D46" s="241"/>
      <c r="E46" s="241"/>
      <c r="F46" s="109">
        <f>'03 veřejné osvětlení'!AE43</f>
        <v>0</v>
      </c>
      <c r="G46" s="102">
        <f>'03 veřejné osvětlení'!AF43</f>
        <v>0</v>
      </c>
      <c r="H46" s="102">
        <f t="shared" si="1"/>
        <v>0</v>
      </c>
      <c r="I46" s="102">
        <f t="shared" si="2"/>
        <v>0</v>
      </c>
      <c r="J46" s="103" t="str">
        <f t="shared" si="3"/>
        <v/>
      </c>
    </row>
    <row r="47" spans="1:10" ht="25.5" customHeight="1" x14ac:dyDescent="0.2">
      <c r="A47" s="89">
        <v>2</v>
      </c>
      <c r="B47" s="104" t="s">
        <v>67</v>
      </c>
      <c r="C47" s="242" t="s">
        <v>68</v>
      </c>
      <c r="D47" s="242"/>
      <c r="E47" s="242"/>
      <c r="F47" s="105">
        <f>'04 VRN'!AE16</f>
        <v>0</v>
      </c>
      <c r="G47" s="106">
        <f>'04 VRN'!AF16</f>
        <v>0</v>
      </c>
      <c r="H47" s="106">
        <f t="shared" si="1"/>
        <v>0</v>
      </c>
      <c r="I47" s="106">
        <f t="shared" si="2"/>
        <v>0</v>
      </c>
      <c r="J47" s="107" t="str">
        <f t="shared" si="3"/>
        <v/>
      </c>
    </row>
    <row r="48" spans="1:10" ht="25.5" customHeight="1" x14ac:dyDescent="0.2">
      <c r="A48" s="89">
        <v>3</v>
      </c>
      <c r="B48" s="108" t="s">
        <v>59</v>
      </c>
      <c r="C48" s="241" t="s">
        <v>69</v>
      </c>
      <c r="D48" s="241"/>
      <c r="E48" s="241"/>
      <c r="F48" s="109">
        <f>'04 VRN'!AE16</f>
        <v>0</v>
      </c>
      <c r="G48" s="102">
        <f>'04 VRN'!AF16</f>
        <v>0</v>
      </c>
      <c r="H48" s="102">
        <f t="shared" si="1"/>
        <v>0</v>
      </c>
      <c r="I48" s="102">
        <f t="shared" si="2"/>
        <v>0</v>
      </c>
      <c r="J48" s="103" t="str">
        <f t="shared" si="3"/>
        <v/>
      </c>
    </row>
    <row r="49" spans="1:10" ht="25.5" customHeight="1" x14ac:dyDescent="0.2">
      <c r="A49" s="89"/>
      <c r="B49" s="243" t="s">
        <v>70</v>
      </c>
      <c r="C49" s="244"/>
      <c r="D49" s="244"/>
      <c r="E49" s="245"/>
      <c r="F49" s="110">
        <f>SUMIF(A39:A48,"=1",F39:F48)</f>
        <v>0</v>
      </c>
      <c r="G49" s="111">
        <f>SUMIF(A39:A48,"=1",G39:G48)</f>
        <v>0</v>
      </c>
      <c r="H49" s="111">
        <f>SUMIF(A39:A48,"=1",H39:H48)</f>
        <v>0</v>
      </c>
      <c r="I49" s="111">
        <f>SUMIF(A39:A48,"=1",I39:I48)</f>
        <v>0</v>
      </c>
      <c r="J49" s="112">
        <f>SUMIF(A39:A48,"=1",J39:J48)</f>
        <v>0</v>
      </c>
    </row>
    <row r="53" spans="1:10" ht="15.75" x14ac:dyDescent="0.25">
      <c r="B53" s="121" t="s">
        <v>72</v>
      </c>
    </row>
    <row r="55" spans="1:10" ht="25.5" customHeight="1" x14ac:dyDescent="0.2">
      <c r="A55" s="123"/>
      <c r="B55" s="126" t="s">
        <v>18</v>
      </c>
      <c r="C55" s="126" t="s">
        <v>6</v>
      </c>
      <c r="D55" s="127"/>
      <c r="E55" s="127"/>
      <c r="F55" s="128" t="s">
        <v>73</v>
      </c>
      <c r="G55" s="128"/>
      <c r="H55" s="128"/>
      <c r="I55" s="128" t="s">
        <v>31</v>
      </c>
      <c r="J55" s="128" t="s">
        <v>0</v>
      </c>
    </row>
    <row r="56" spans="1:10" ht="36.75" customHeight="1" x14ac:dyDescent="0.2">
      <c r="A56" s="124"/>
      <c r="B56" s="129" t="s">
        <v>74</v>
      </c>
      <c r="C56" s="246" t="s">
        <v>75</v>
      </c>
      <c r="D56" s="247"/>
      <c r="E56" s="247"/>
      <c r="F56" s="135" t="s">
        <v>26</v>
      </c>
      <c r="G56" s="136"/>
      <c r="H56" s="136"/>
      <c r="I56" s="136">
        <f>'03 veřejné osvětlení'!G8</f>
        <v>0</v>
      </c>
      <c r="J56" s="133" t="str">
        <f>IF(I83=0,"",I56/I83*100)</f>
        <v/>
      </c>
    </row>
    <row r="57" spans="1:10" ht="36.75" customHeight="1" x14ac:dyDescent="0.2">
      <c r="A57" s="124"/>
      <c r="B57" s="129" t="s">
        <v>76</v>
      </c>
      <c r="C57" s="246" t="s">
        <v>77</v>
      </c>
      <c r="D57" s="247"/>
      <c r="E57" s="247"/>
      <c r="F57" s="135" t="s">
        <v>26</v>
      </c>
      <c r="G57" s="136"/>
      <c r="H57" s="136"/>
      <c r="I57" s="136">
        <f>'03 veřejné osvětlení'!G10</f>
        <v>0</v>
      </c>
      <c r="J57" s="133" t="str">
        <f>IF(I83=0,"",I57/I83*100)</f>
        <v/>
      </c>
    </row>
    <row r="58" spans="1:10" ht="36.75" customHeight="1" x14ac:dyDescent="0.2">
      <c r="A58" s="124"/>
      <c r="B58" s="129" t="s">
        <v>78</v>
      </c>
      <c r="C58" s="246" t="s">
        <v>79</v>
      </c>
      <c r="D58" s="247"/>
      <c r="E58" s="247"/>
      <c r="F58" s="135" t="s">
        <v>26</v>
      </c>
      <c r="G58" s="136"/>
      <c r="H58" s="136"/>
      <c r="I58" s="136">
        <f>'03 veřejné osvětlení'!G13</f>
        <v>0</v>
      </c>
      <c r="J58" s="133" t="str">
        <f>IF(I83=0,"",I58/I83*100)</f>
        <v/>
      </c>
    </row>
    <row r="59" spans="1:10" ht="36.75" customHeight="1" x14ac:dyDescent="0.2">
      <c r="A59" s="124"/>
      <c r="B59" s="129" t="s">
        <v>80</v>
      </c>
      <c r="C59" s="246" t="s">
        <v>81</v>
      </c>
      <c r="D59" s="247"/>
      <c r="E59" s="247"/>
      <c r="F59" s="135" t="s">
        <v>26</v>
      </c>
      <c r="G59" s="136"/>
      <c r="H59" s="136"/>
      <c r="I59" s="136">
        <f>'03 veřejné osvětlení'!G16</f>
        <v>0</v>
      </c>
      <c r="J59" s="133" t="str">
        <f>IF(I83=0,"",I59/I83*100)</f>
        <v/>
      </c>
    </row>
    <row r="60" spans="1:10" ht="36.75" customHeight="1" x14ac:dyDescent="0.2">
      <c r="A60" s="124"/>
      <c r="B60" s="129" t="s">
        <v>82</v>
      </c>
      <c r="C60" s="246" t="s">
        <v>83</v>
      </c>
      <c r="D60" s="247"/>
      <c r="E60" s="247"/>
      <c r="F60" s="135" t="s">
        <v>26</v>
      </c>
      <c r="G60" s="136"/>
      <c r="H60" s="136"/>
      <c r="I60" s="136">
        <f>'03 veřejné osvětlení'!G19</f>
        <v>0</v>
      </c>
      <c r="J60" s="133" t="str">
        <f>IF(I83=0,"",I60/I83*100)</f>
        <v/>
      </c>
    </row>
    <row r="61" spans="1:10" ht="36.75" customHeight="1" x14ac:dyDescent="0.2">
      <c r="A61" s="124"/>
      <c r="B61" s="129" t="s">
        <v>84</v>
      </c>
      <c r="C61" s="246" t="s">
        <v>85</v>
      </c>
      <c r="D61" s="247"/>
      <c r="E61" s="247"/>
      <c r="F61" s="135" t="s">
        <v>26</v>
      </c>
      <c r="G61" s="136"/>
      <c r="H61" s="136"/>
      <c r="I61" s="136">
        <f>'03 veřejné osvětlení'!G24</f>
        <v>0</v>
      </c>
      <c r="J61" s="133" t="str">
        <f>IF(I83=0,"",I61/I83*100)</f>
        <v/>
      </c>
    </row>
    <row r="62" spans="1:10" ht="36.75" customHeight="1" x14ac:dyDescent="0.2">
      <c r="A62" s="124"/>
      <c r="B62" s="129" t="s">
        <v>86</v>
      </c>
      <c r="C62" s="246" t="s">
        <v>87</v>
      </c>
      <c r="D62" s="247"/>
      <c r="E62" s="247"/>
      <c r="F62" s="135" t="s">
        <v>26</v>
      </c>
      <c r="G62" s="136"/>
      <c r="H62" s="136"/>
      <c r="I62" s="136">
        <f>'03 veřejné osvětlení'!G33</f>
        <v>0</v>
      </c>
      <c r="J62" s="133" t="str">
        <f>IF(I83=0,"",I62/I83*100)</f>
        <v/>
      </c>
    </row>
    <row r="63" spans="1:10" ht="36.75" customHeight="1" x14ac:dyDescent="0.2">
      <c r="A63" s="124"/>
      <c r="B63" s="129" t="s">
        <v>59</v>
      </c>
      <c r="C63" s="246" t="s">
        <v>88</v>
      </c>
      <c r="D63" s="247"/>
      <c r="E63" s="247"/>
      <c r="F63" s="135" t="s">
        <v>26</v>
      </c>
      <c r="G63" s="136"/>
      <c r="H63" s="136"/>
      <c r="I63" s="136">
        <f>'01 stavební'!G8+'02 2 dřevěný domek'!G8</f>
        <v>0</v>
      </c>
      <c r="J63" s="133" t="str">
        <f>IF(I83=0,"",I63/I83*100)</f>
        <v/>
      </c>
    </row>
    <row r="64" spans="1:10" ht="36.75" customHeight="1" x14ac:dyDescent="0.2">
      <c r="A64" s="124"/>
      <c r="B64" s="129" t="s">
        <v>89</v>
      </c>
      <c r="C64" s="246" t="s">
        <v>90</v>
      </c>
      <c r="D64" s="247"/>
      <c r="E64" s="247"/>
      <c r="F64" s="135" t="s">
        <v>26</v>
      </c>
      <c r="G64" s="136"/>
      <c r="H64" s="136"/>
      <c r="I64" s="136">
        <f>'02 1 pumptrack'!G8</f>
        <v>0</v>
      </c>
      <c r="J64" s="133" t="str">
        <f>IF(I83=0,"",I64/I83*100)</f>
        <v/>
      </c>
    </row>
    <row r="65" spans="1:10" ht="36.75" customHeight="1" x14ac:dyDescent="0.2">
      <c r="A65" s="124"/>
      <c r="B65" s="129" t="s">
        <v>91</v>
      </c>
      <c r="C65" s="246" t="s">
        <v>92</v>
      </c>
      <c r="D65" s="247"/>
      <c r="E65" s="247"/>
      <c r="F65" s="135" t="s">
        <v>26</v>
      </c>
      <c r="G65" s="136"/>
      <c r="H65" s="136"/>
      <c r="I65" s="136">
        <f>'02 1 pumptrack'!G39</f>
        <v>0</v>
      </c>
      <c r="J65" s="133" t="str">
        <f>IF(I83=0,"",I65/I83*100)</f>
        <v/>
      </c>
    </row>
    <row r="66" spans="1:10" ht="36.75" customHeight="1" x14ac:dyDescent="0.2">
      <c r="A66" s="124"/>
      <c r="B66" s="129" t="s">
        <v>63</v>
      </c>
      <c r="C66" s="246" t="s">
        <v>93</v>
      </c>
      <c r="D66" s="247"/>
      <c r="E66" s="247"/>
      <c r="F66" s="135" t="s">
        <v>26</v>
      </c>
      <c r="G66" s="136"/>
      <c r="H66" s="136"/>
      <c r="I66" s="136">
        <f>'01 stavební'!G82+'02 2 dřevěný domek'!G23</f>
        <v>0</v>
      </c>
      <c r="J66" s="133" t="str">
        <f>IF(I83=0,"",I66/I83*100)</f>
        <v/>
      </c>
    </row>
    <row r="67" spans="1:10" ht="36.75" customHeight="1" x14ac:dyDescent="0.2">
      <c r="A67" s="124"/>
      <c r="B67" s="129" t="s">
        <v>94</v>
      </c>
      <c r="C67" s="246" t="s">
        <v>95</v>
      </c>
      <c r="D67" s="247"/>
      <c r="E67" s="247"/>
      <c r="F67" s="135" t="s">
        <v>26</v>
      </c>
      <c r="G67" s="136"/>
      <c r="H67" s="136"/>
      <c r="I67" s="136">
        <f>'01 stavební'!G101</f>
        <v>0</v>
      </c>
      <c r="J67" s="133" t="str">
        <f>IF(I83=0,"",I67/I83*100)</f>
        <v/>
      </c>
    </row>
    <row r="68" spans="1:10" ht="36.75" customHeight="1" x14ac:dyDescent="0.2">
      <c r="A68" s="124"/>
      <c r="B68" s="129" t="s">
        <v>96</v>
      </c>
      <c r="C68" s="246" t="s">
        <v>97</v>
      </c>
      <c r="D68" s="247"/>
      <c r="E68" s="247"/>
      <c r="F68" s="135" t="s">
        <v>26</v>
      </c>
      <c r="G68" s="136"/>
      <c r="H68" s="136"/>
      <c r="I68" s="136">
        <f>'01 stavební'!G104</f>
        <v>0</v>
      </c>
      <c r="J68" s="133" t="str">
        <f>IF(I83=0,"",I68/I83*100)</f>
        <v/>
      </c>
    </row>
    <row r="69" spans="1:10" ht="36.75" customHeight="1" x14ac:dyDescent="0.2">
      <c r="A69" s="124"/>
      <c r="B69" s="129" t="s">
        <v>98</v>
      </c>
      <c r="C69" s="246" t="s">
        <v>99</v>
      </c>
      <c r="D69" s="247"/>
      <c r="E69" s="247"/>
      <c r="F69" s="135" t="s">
        <v>26</v>
      </c>
      <c r="G69" s="136"/>
      <c r="H69" s="136"/>
      <c r="I69" s="136">
        <f>'01 stavební'!G119</f>
        <v>0</v>
      </c>
      <c r="J69" s="133" t="str">
        <f>IF(I83=0,"",I69/I83*100)</f>
        <v/>
      </c>
    </row>
    <row r="70" spans="1:10" ht="36.75" customHeight="1" x14ac:dyDescent="0.2">
      <c r="A70" s="124"/>
      <c r="B70" s="129" t="s">
        <v>100</v>
      </c>
      <c r="C70" s="246" t="s">
        <v>101</v>
      </c>
      <c r="D70" s="247"/>
      <c r="E70" s="247"/>
      <c r="F70" s="135" t="s">
        <v>26</v>
      </c>
      <c r="G70" s="136"/>
      <c r="H70" s="136"/>
      <c r="I70" s="136">
        <f>'02 2 dřevěný domek'!G35</f>
        <v>0</v>
      </c>
      <c r="J70" s="133" t="str">
        <f>IF(I83=0,"",I70/I83*100)</f>
        <v/>
      </c>
    </row>
    <row r="71" spans="1:10" ht="36.75" customHeight="1" x14ac:dyDescent="0.2">
      <c r="A71" s="124"/>
      <c r="B71" s="129" t="s">
        <v>102</v>
      </c>
      <c r="C71" s="246" t="s">
        <v>103</v>
      </c>
      <c r="D71" s="247"/>
      <c r="E71" s="247"/>
      <c r="F71" s="135" t="s">
        <v>26</v>
      </c>
      <c r="G71" s="136"/>
      <c r="H71" s="136"/>
      <c r="I71" s="136">
        <f>'02 1 pumptrack'!G65</f>
        <v>0</v>
      </c>
      <c r="J71" s="133" t="str">
        <f>IF(I83=0,"",I71/I83*100)</f>
        <v/>
      </c>
    </row>
    <row r="72" spans="1:10" ht="36.75" customHeight="1" x14ac:dyDescent="0.2">
      <c r="A72" s="124"/>
      <c r="B72" s="129" t="s">
        <v>104</v>
      </c>
      <c r="C72" s="246" t="s">
        <v>105</v>
      </c>
      <c r="D72" s="247"/>
      <c r="E72" s="247"/>
      <c r="F72" s="135" t="s">
        <v>26</v>
      </c>
      <c r="G72" s="136"/>
      <c r="H72" s="136"/>
      <c r="I72" s="136">
        <f>'01 stavební'!G137</f>
        <v>0</v>
      </c>
      <c r="J72" s="133" t="str">
        <f>IF(I83=0,"",I72/I83*100)</f>
        <v/>
      </c>
    </row>
    <row r="73" spans="1:10" ht="36.75" customHeight="1" x14ac:dyDescent="0.2">
      <c r="A73" s="124"/>
      <c r="B73" s="129" t="s">
        <v>106</v>
      </c>
      <c r="C73" s="246" t="s">
        <v>107</v>
      </c>
      <c r="D73" s="247"/>
      <c r="E73" s="247"/>
      <c r="F73" s="135" t="s">
        <v>26</v>
      </c>
      <c r="G73" s="136"/>
      <c r="H73" s="136"/>
      <c r="I73" s="136">
        <f>'01 stavební'!G148</f>
        <v>0</v>
      </c>
      <c r="J73" s="133" t="str">
        <f>IF(I83=0,"",I73/I83*100)</f>
        <v/>
      </c>
    </row>
    <row r="74" spans="1:10" ht="36.75" customHeight="1" x14ac:dyDescent="0.2">
      <c r="A74" s="124"/>
      <c r="B74" s="129" t="s">
        <v>108</v>
      </c>
      <c r="C74" s="246" t="s">
        <v>109</v>
      </c>
      <c r="D74" s="247"/>
      <c r="E74" s="247"/>
      <c r="F74" s="135" t="s">
        <v>26</v>
      </c>
      <c r="G74" s="136"/>
      <c r="H74" s="136"/>
      <c r="I74" s="136">
        <f>'01 stavební'!G146+'02 2 dřevěný domek'!G46</f>
        <v>0</v>
      </c>
      <c r="J74" s="133" t="str">
        <f>IF(I83=0,"",I74/I83*100)</f>
        <v/>
      </c>
    </row>
    <row r="75" spans="1:10" ht="36.75" customHeight="1" x14ac:dyDescent="0.2">
      <c r="A75" s="124"/>
      <c r="B75" s="129" t="s">
        <v>110</v>
      </c>
      <c r="C75" s="246" t="s">
        <v>111</v>
      </c>
      <c r="D75" s="247"/>
      <c r="E75" s="247"/>
      <c r="F75" s="135" t="s">
        <v>27</v>
      </c>
      <c r="G75" s="136"/>
      <c r="H75" s="136"/>
      <c r="I75" s="136">
        <f>'02 2 dřevěný domek'!G48</f>
        <v>0</v>
      </c>
      <c r="J75" s="133" t="str">
        <f>IF(I83=0,"",I75/I83*100)</f>
        <v/>
      </c>
    </row>
    <row r="76" spans="1:10" ht="36.75" customHeight="1" x14ac:dyDescent="0.2">
      <c r="A76" s="124"/>
      <c r="B76" s="129" t="s">
        <v>112</v>
      </c>
      <c r="C76" s="246" t="s">
        <v>113</v>
      </c>
      <c r="D76" s="247"/>
      <c r="E76" s="247"/>
      <c r="F76" s="135" t="s">
        <v>27</v>
      </c>
      <c r="G76" s="136"/>
      <c r="H76" s="136"/>
      <c r="I76" s="136">
        <f>'02 2 dřevěný domek'!G55</f>
        <v>0</v>
      </c>
      <c r="J76" s="133" t="str">
        <f>IF(I83=0,"",I76/I83*100)</f>
        <v/>
      </c>
    </row>
    <row r="77" spans="1:10" ht="36.75" customHeight="1" x14ac:dyDescent="0.2">
      <c r="A77" s="124"/>
      <c r="B77" s="129" t="s">
        <v>114</v>
      </c>
      <c r="C77" s="246" t="s">
        <v>115</v>
      </c>
      <c r="D77" s="247"/>
      <c r="E77" s="247"/>
      <c r="F77" s="135" t="s">
        <v>27</v>
      </c>
      <c r="G77" s="136"/>
      <c r="H77" s="136"/>
      <c r="I77" s="136">
        <f>'02 2 dřevěný domek'!G59</f>
        <v>0</v>
      </c>
      <c r="J77" s="133" t="str">
        <f>IF(I83=0,"",I77/I83*100)</f>
        <v/>
      </c>
    </row>
    <row r="78" spans="1:10" ht="36.75" customHeight="1" x14ac:dyDescent="0.2">
      <c r="A78" s="124"/>
      <c r="B78" s="129" t="s">
        <v>116</v>
      </c>
      <c r="C78" s="246" t="s">
        <v>117</v>
      </c>
      <c r="D78" s="247"/>
      <c r="E78" s="247"/>
      <c r="F78" s="135" t="s">
        <v>27</v>
      </c>
      <c r="G78" s="136"/>
      <c r="H78" s="136"/>
      <c r="I78" s="136">
        <f>'02 2 dřevěný domek'!G78</f>
        <v>0</v>
      </c>
      <c r="J78" s="133" t="str">
        <f>IF(I83=0,"",I78/I83*100)</f>
        <v/>
      </c>
    </row>
    <row r="79" spans="1:10" ht="36.75" customHeight="1" x14ac:dyDescent="0.2">
      <c r="A79" s="124"/>
      <c r="B79" s="129" t="s">
        <v>118</v>
      </c>
      <c r="C79" s="246" t="s">
        <v>119</v>
      </c>
      <c r="D79" s="247"/>
      <c r="E79" s="247"/>
      <c r="F79" s="135" t="s">
        <v>27</v>
      </c>
      <c r="G79" s="136"/>
      <c r="H79" s="136"/>
      <c r="I79" s="136">
        <f>'01 stavební'!G174+'02 2 dřevěný domek'!G85</f>
        <v>0</v>
      </c>
      <c r="J79" s="133" t="str">
        <f>IF(I83=0,"",I79/I83*100)</f>
        <v/>
      </c>
    </row>
    <row r="80" spans="1:10" ht="36.75" customHeight="1" x14ac:dyDescent="0.2">
      <c r="A80" s="124"/>
      <c r="B80" s="129" t="s">
        <v>120</v>
      </c>
      <c r="C80" s="246" t="s">
        <v>121</v>
      </c>
      <c r="D80" s="247"/>
      <c r="E80" s="247"/>
      <c r="F80" s="135" t="s">
        <v>27</v>
      </c>
      <c r="G80" s="136"/>
      <c r="H80" s="136"/>
      <c r="I80" s="136">
        <f>'02 2 dřevěný domek'!G90</f>
        <v>0</v>
      </c>
      <c r="J80" s="133" t="str">
        <f>IF(I83=0,"",I80/I83*100)</f>
        <v/>
      </c>
    </row>
    <row r="81" spans="1:10" ht="36.75" customHeight="1" x14ac:dyDescent="0.2">
      <c r="A81" s="124"/>
      <c r="B81" s="129" t="s">
        <v>122</v>
      </c>
      <c r="C81" s="246" t="s">
        <v>29</v>
      </c>
      <c r="D81" s="247"/>
      <c r="E81" s="247"/>
      <c r="F81" s="135" t="s">
        <v>122</v>
      </c>
      <c r="G81" s="136"/>
      <c r="H81" s="136"/>
      <c r="I81" s="136">
        <f>'04 VRN'!G8</f>
        <v>0</v>
      </c>
      <c r="J81" s="133" t="str">
        <f>IF(I83=0,"",I81/I83*100)</f>
        <v/>
      </c>
    </row>
    <row r="82" spans="1:10" ht="36.75" customHeight="1" x14ac:dyDescent="0.2">
      <c r="A82" s="124"/>
      <c r="B82" s="129" t="s">
        <v>123</v>
      </c>
      <c r="C82" s="246" t="s">
        <v>30</v>
      </c>
      <c r="D82" s="247"/>
      <c r="E82" s="247"/>
      <c r="F82" s="135" t="s">
        <v>123</v>
      </c>
      <c r="G82" s="136"/>
      <c r="H82" s="136"/>
      <c r="I82" s="136">
        <f>'04 VRN'!G12</f>
        <v>0</v>
      </c>
      <c r="J82" s="133" t="str">
        <f>IF(I83=0,"",I82/I83*100)</f>
        <v/>
      </c>
    </row>
    <row r="83" spans="1:10" ht="25.5" customHeight="1" x14ac:dyDescent="0.2">
      <c r="A83" s="125"/>
      <c r="B83" s="130" t="s">
        <v>1</v>
      </c>
      <c r="C83" s="131"/>
      <c r="D83" s="132"/>
      <c r="E83" s="132"/>
      <c r="F83" s="137"/>
      <c r="G83" s="138"/>
      <c r="H83" s="138"/>
      <c r="I83" s="138">
        <f>SUM(I56:I82)</f>
        <v>0</v>
      </c>
      <c r="J83" s="134">
        <f>SUM(J56:J82)</f>
        <v>0</v>
      </c>
    </row>
    <row r="84" spans="1:10" x14ac:dyDescent="0.2">
      <c r="F84" s="87"/>
      <c r="G84" s="87"/>
      <c r="H84" s="87"/>
      <c r="I84" s="87"/>
      <c r="J84" s="88"/>
    </row>
    <row r="85" spans="1:10" x14ac:dyDescent="0.2">
      <c r="F85" s="87"/>
      <c r="G85" s="87"/>
      <c r="H85" s="87"/>
      <c r="I85" s="87"/>
      <c r="J85" s="88"/>
    </row>
    <row r="86" spans="1:10" x14ac:dyDescent="0.2">
      <c r="F86" s="87"/>
      <c r="G86" s="87"/>
      <c r="H86" s="87"/>
      <c r="I86" s="87"/>
      <c r="J86" s="88"/>
    </row>
  </sheetData>
  <sheetProtection algorithmName="SHA-512" hashValue="p6Uypstil+mPQHCMe079HMqQg7zw4IyEdQpliqPOhvpMvKNxiryaIFSRPCkblGm9OEt4wAJ5q4fTxYriDbfCuQ==" saltValue="Os+K4RcXNRe8OO/r5gyn/g==" spinCount="100000" sheet="1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79">
    <mergeCell ref="C80:E80"/>
    <mergeCell ref="C81:E81"/>
    <mergeCell ref="C82:E82"/>
    <mergeCell ref="C75:E75"/>
    <mergeCell ref="C76:E76"/>
    <mergeCell ref="C77:E77"/>
    <mergeCell ref="C78:E78"/>
    <mergeCell ref="C79:E79"/>
    <mergeCell ref="C70:E70"/>
    <mergeCell ref="C71:E71"/>
    <mergeCell ref="C72:E72"/>
    <mergeCell ref="C73:E73"/>
    <mergeCell ref="C74:E74"/>
    <mergeCell ref="C65:E65"/>
    <mergeCell ref="C66:E66"/>
    <mergeCell ref="C67:E67"/>
    <mergeCell ref="C68:E68"/>
    <mergeCell ref="C69:E69"/>
    <mergeCell ref="C60:E60"/>
    <mergeCell ref="C61:E61"/>
    <mergeCell ref="C62:E62"/>
    <mergeCell ref="C63:E63"/>
    <mergeCell ref="C64:E64"/>
    <mergeCell ref="B49:E49"/>
    <mergeCell ref="C56:E56"/>
    <mergeCell ref="C57:E57"/>
    <mergeCell ref="C58:E58"/>
    <mergeCell ref="C59:E59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40625"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48" t="s">
        <v>7</v>
      </c>
      <c r="B1" s="248"/>
      <c r="C1" s="249"/>
      <c r="D1" s="248"/>
      <c r="E1" s="248"/>
      <c r="F1" s="248"/>
      <c r="G1" s="248"/>
    </row>
    <row r="2" spans="1:7" ht="24.95" customHeight="1" x14ac:dyDescent="0.2">
      <c r="A2" s="50" t="s">
        <v>8</v>
      </c>
      <c r="B2" s="49"/>
      <c r="C2" s="250"/>
      <c r="D2" s="250"/>
      <c r="E2" s="250"/>
      <c r="F2" s="250"/>
      <c r="G2" s="251"/>
    </row>
    <row r="3" spans="1:7" ht="24.95" customHeight="1" x14ac:dyDescent="0.2">
      <c r="A3" s="50" t="s">
        <v>9</v>
      </c>
      <c r="B3" s="49"/>
      <c r="C3" s="250"/>
      <c r="D3" s="250"/>
      <c r="E3" s="250"/>
      <c r="F3" s="250"/>
      <c r="G3" s="251"/>
    </row>
    <row r="4" spans="1:7" ht="24.95" customHeight="1" x14ac:dyDescent="0.2">
      <c r="A4" s="50" t="s">
        <v>10</v>
      </c>
      <c r="B4" s="49"/>
      <c r="C4" s="250"/>
      <c r="D4" s="250"/>
      <c r="E4" s="250"/>
      <c r="F4" s="250"/>
      <c r="G4" s="251"/>
    </row>
    <row r="5" spans="1:7" x14ac:dyDescent="0.2">
      <c r="B5" s="4"/>
      <c r="C5" s="5"/>
      <c r="D5" s="6"/>
    </row>
  </sheetData>
  <sheetProtection algorithmName="SHA-512" hashValue="AbsyHTNcvYyGZ6Ur/DzDkuET1+LUvMI3E78hMUvnL4FGvFELuOwJjtQAF8pWdG14nR0BYPk1h9o4UdKqkmvCug==" saltValue="5i9J5Dk+RRPVAIDJ2JjkoQ==" spinCount="100000" sheet="1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/>
  </sheetPr>
  <dimension ref="A1:BH5000"/>
  <sheetViews>
    <sheetView workbookViewId="0">
      <pane ySplit="7" topLeftCell="A38" activePane="bottomLeft" state="frozen"/>
      <selection pane="bottomLeft" activeCell="F15" sqref="F15"/>
    </sheetView>
  </sheetViews>
  <sheetFormatPr defaultRowHeight="12.75" outlineLevelRow="1" x14ac:dyDescent="0.2"/>
  <cols>
    <col min="1" max="1" width="3.42578125" customWidth="1"/>
    <col min="2" max="2" width="12.7109375" style="122" customWidth="1"/>
    <col min="3" max="3" width="38.28515625" style="122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8" t="s">
        <v>7</v>
      </c>
      <c r="B1" s="268"/>
      <c r="C1" s="268"/>
      <c r="D1" s="268"/>
      <c r="E1" s="268"/>
      <c r="F1" s="268"/>
      <c r="G1" s="268"/>
      <c r="AG1" t="s">
        <v>124</v>
      </c>
    </row>
    <row r="2" spans="1:60" ht="25.15" customHeight="1" x14ac:dyDescent="0.2">
      <c r="A2" s="50" t="s">
        <v>8</v>
      </c>
      <c r="B2" s="49" t="s">
        <v>43</v>
      </c>
      <c r="C2" s="269" t="s">
        <v>44</v>
      </c>
      <c r="D2" s="270"/>
      <c r="E2" s="270"/>
      <c r="F2" s="270"/>
      <c r="G2" s="271"/>
      <c r="AG2" t="s">
        <v>125</v>
      </c>
    </row>
    <row r="3" spans="1:60" ht="25.15" customHeight="1" x14ac:dyDescent="0.2">
      <c r="A3" s="50" t="s">
        <v>9</v>
      </c>
      <c r="B3" s="49" t="s">
        <v>57</v>
      </c>
      <c r="C3" s="269" t="s">
        <v>58</v>
      </c>
      <c r="D3" s="270"/>
      <c r="E3" s="270"/>
      <c r="F3" s="270"/>
      <c r="G3" s="271"/>
      <c r="AC3" s="122" t="s">
        <v>125</v>
      </c>
      <c r="AG3" t="s">
        <v>126</v>
      </c>
    </row>
    <row r="4" spans="1:60" ht="25.15" customHeight="1" x14ac:dyDescent="0.2">
      <c r="A4" s="140" t="s">
        <v>10</v>
      </c>
      <c r="B4" s="141" t="s">
        <v>59</v>
      </c>
      <c r="C4" s="272" t="s">
        <v>58</v>
      </c>
      <c r="D4" s="273"/>
      <c r="E4" s="273"/>
      <c r="F4" s="273"/>
      <c r="G4" s="274"/>
      <c r="AG4" t="s">
        <v>127</v>
      </c>
    </row>
    <row r="5" spans="1:60" x14ac:dyDescent="0.2">
      <c r="D5" s="10"/>
    </row>
    <row r="6" spans="1:60" ht="38.25" x14ac:dyDescent="0.2">
      <c r="A6" s="143" t="s">
        <v>128</v>
      </c>
      <c r="B6" s="145" t="s">
        <v>129</v>
      </c>
      <c r="C6" s="145" t="s">
        <v>130</v>
      </c>
      <c r="D6" s="144" t="s">
        <v>131</v>
      </c>
      <c r="E6" s="143" t="s">
        <v>132</v>
      </c>
      <c r="F6" s="142" t="s">
        <v>133</v>
      </c>
      <c r="G6" s="143" t="s">
        <v>31</v>
      </c>
      <c r="H6" s="146" t="s">
        <v>32</v>
      </c>
      <c r="I6" s="146" t="s">
        <v>134</v>
      </c>
      <c r="J6" s="146" t="s">
        <v>33</v>
      </c>
      <c r="K6" s="146" t="s">
        <v>135</v>
      </c>
      <c r="L6" s="146" t="s">
        <v>136</v>
      </c>
      <c r="M6" s="146" t="s">
        <v>137</v>
      </c>
      <c r="N6" s="146" t="s">
        <v>138</v>
      </c>
      <c r="O6" s="146" t="s">
        <v>139</v>
      </c>
      <c r="P6" s="146" t="s">
        <v>140</v>
      </c>
      <c r="Q6" s="146" t="s">
        <v>141</v>
      </c>
      <c r="R6" s="146" t="s">
        <v>142</v>
      </c>
      <c r="S6" s="146" t="s">
        <v>143</v>
      </c>
      <c r="T6" s="146" t="s">
        <v>144</v>
      </c>
      <c r="U6" s="146" t="s">
        <v>145</v>
      </c>
      <c r="V6" s="146" t="s">
        <v>146</v>
      </c>
      <c r="W6" s="146" t="s">
        <v>147</v>
      </c>
      <c r="X6" s="146" t="s">
        <v>148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</row>
    <row r="8" spans="1:60" x14ac:dyDescent="0.2">
      <c r="A8" s="164" t="s">
        <v>149</v>
      </c>
      <c r="B8" s="165" t="s">
        <v>59</v>
      </c>
      <c r="C8" s="187" t="s">
        <v>88</v>
      </c>
      <c r="D8" s="166"/>
      <c r="E8" s="167"/>
      <c r="F8" s="168"/>
      <c r="G8" s="169">
        <f>SUMIF(AG9:AG81,"&lt;&gt;NOR",G9:G81)</f>
        <v>0</v>
      </c>
      <c r="H8" s="163"/>
      <c r="I8" s="163">
        <f>SUM(I9:I81)</f>
        <v>0</v>
      </c>
      <c r="J8" s="163"/>
      <c r="K8" s="163">
        <f>SUM(K9:K81)</f>
        <v>0</v>
      </c>
      <c r="L8" s="163"/>
      <c r="M8" s="163">
        <f>SUM(M9:M81)</f>
        <v>0</v>
      </c>
      <c r="N8" s="162"/>
      <c r="O8" s="162">
        <f>SUM(O9:O81)</f>
        <v>1.7100000000000002</v>
      </c>
      <c r="P8" s="162"/>
      <c r="Q8" s="162">
        <f>SUM(Q9:Q81)</f>
        <v>18.38</v>
      </c>
      <c r="R8" s="163"/>
      <c r="S8" s="163"/>
      <c r="T8" s="163"/>
      <c r="U8" s="163"/>
      <c r="V8" s="163">
        <f>SUM(V9:V81)</f>
        <v>1201.52</v>
      </c>
      <c r="W8" s="163"/>
      <c r="X8" s="163"/>
      <c r="AG8" t="s">
        <v>150</v>
      </c>
    </row>
    <row r="9" spans="1:60" outlineLevel="1" x14ac:dyDescent="0.2">
      <c r="A9" s="174">
        <v>1</v>
      </c>
      <c r="B9" s="175" t="s">
        <v>151</v>
      </c>
      <c r="C9" s="188" t="s">
        <v>152</v>
      </c>
      <c r="D9" s="176" t="s">
        <v>153</v>
      </c>
      <c r="E9" s="177">
        <v>654</v>
      </c>
      <c r="F9" s="178"/>
      <c r="G9" s="179">
        <f>ROUND(E9*F9,2)</f>
        <v>0</v>
      </c>
      <c r="H9" s="159"/>
      <c r="I9" s="158">
        <f>ROUND(E9*H9,2)</f>
        <v>0</v>
      </c>
      <c r="J9" s="159"/>
      <c r="K9" s="158">
        <f>ROUND(E9*J9,2)</f>
        <v>0</v>
      </c>
      <c r="L9" s="158">
        <v>21</v>
      </c>
      <c r="M9" s="158">
        <f>G9*(1+L9/100)</f>
        <v>0</v>
      </c>
      <c r="N9" s="157">
        <v>0</v>
      </c>
      <c r="O9" s="157">
        <f>ROUND(E9*N9,2)</f>
        <v>0</v>
      </c>
      <c r="P9" s="157">
        <v>0</v>
      </c>
      <c r="Q9" s="157">
        <f>ROUND(E9*P9,2)</f>
        <v>0</v>
      </c>
      <c r="R9" s="158"/>
      <c r="S9" s="158" t="s">
        <v>154</v>
      </c>
      <c r="T9" s="158" t="s">
        <v>155</v>
      </c>
      <c r="U9" s="158">
        <v>0.20899999999999999</v>
      </c>
      <c r="V9" s="158">
        <f>ROUND(E9*U9,2)</f>
        <v>136.69</v>
      </c>
      <c r="W9" s="158"/>
      <c r="X9" s="158" t="s">
        <v>156</v>
      </c>
      <c r="Y9" s="147"/>
      <c r="Z9" s="147"/>
      <c r="AA9" s="147"/>
      <c r="AB9" s="147"/>
      <c r="AC9" s="147"/>
      <c r="AD9" s="147"/>
      <c r="AE9" s="147"/>
      <c r="AF9" s="147"/>
      <c r="AG9" s="147" t="s">
        <v>157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">
      <c r="A10" s="154"/>
      <c r="B10" s="155"/>
      <c r="C10" s="189" t="s">
        <v>158</v>
      </c>
      <c r="D10" s="160"/>
      <c r="E10" s="161">
        <v>441</v>
      </c>
      <c r="F10" s="158"/>
      <c r="G10" s="158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47"/>
      <c r="Z10" s="147"/>
      <c r="AA10" s="147"/>
      <c r="AB10" s="147"/>
      <c r="AC10" s="147"/>
      <c r="AD10" s="147"/>
      <c r="AE10" s="147"/>
      <c r="AF10" s="147"/>
      <c r="AG10" s="147" t="s">
        <v>159</v>
      </c>
      <c r="AH10" s="147">
        <v>0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54"/>
      <c r="B11" s="155"/>
      <c r="C11" s="189" t="s">
        <v>160</v>
      </c>
      <c r="D11" s="160"/>
      <c r="E11" s="161">
        <v>91.8</v>
      </c>
      <c r="F11" s="158"/>
      <c r="G11" s="158"/>
      <c r="H11" s="158"/>
      <c r="I11" s="158"/>
      <c r="J11" s="158"/>
      <c r="K11" s="158"/>
      <c r="L11" s="158"/>
      <c r="M11" s="158"/>
      <c r="N11" s="157"/>
      <c r="O11" s="157"/>
      <c r="P11" s="157"/>
      <c r="Q11" s="157"/>
      <c r="R11" s="158"/>
      <c r="S11" s="158"/>
      <c r="T11" s="158"/>
      <c r="U11" s="158"/>
      <c r="V11" s="158"/>
      <c r="W11" s="158"/>
      <c r="X11" s="158"/>
      <c r="Y11" s="147"/>
      <c r="Z11" s="147"/>
      <c r="AA11" s="147"/>
      <c r="AB11" s="147"/>
      <c r="AC11" s="147"/>
      <c r="AD11" s="147"/>
      <c r="AE11" s="147"/>
      <c r="AF11" s="147"/>
      <c r="AG11" s="147" t="s">
        <v>159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">
      <c r="A12" s="154"/>
      <c r="B12" s="155"/>
      <c r="C12" s="189" t="s">
        <v>161</v>
      </c>
      <c r="D12" s="160"/>
      <c r="E12" s="161">
        <v>114.3</v>
      </c>
      <c r="F12" s="158"/>
      <c r="G12" s="158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47"/>
      <c r="Z12" s="147"/>
      <c r="AA12" s="147"/>
      <c r="AB12" s="147"/>
      <c r="AC12" s="147"/>
      <c r="AD12" s="147"/>
      <c r="AE12" s="147"/>
      <c r="AF12" s="147"/>
      <c r="AG12" s="147" t="s">
        <v>159</v>
      </c>
      <c r="AH12" s="147">
        <v>0</v>
      </c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">
      <c r="A13" s="154"/>
      <c r="B13" s="155"/>
      <c r="C13" s="189" t="s">
        <v>162</v>
      </c>
      <c r="D13" s="160"/>
      <c r="E13" s="161">
        <v>6.6</v>
      </c>
      <c r="F13" s="158"/>
      <c r="G13" s="158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47"/>
      <c r="Z13" s="147"/>
      <c r="AA13" s="147"/>
      <c r="AB13" s="147"/>
      <c r="AC13" s="147"/>
      <c r="AD13" s="147"/>
      <c r="AE13" s="147"/>
      <c r="AF13" s="147"/>
      <c r="AG13" s="147" t="s">
        <v>159</v>
      </c>
      <c r="AH13" s="147">
        <v>0</v>
      </c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 x14ac:dyDescent="0.2">
      <c r="A14" s="154"/>
      <c r="B14" s="155"/>
      <c r="C14" s="189" t="s">
        <v>163</v>
      </c>
      <c r="D14" s="160"/>
      <c r="E14" s="161">
        <v>0.3</v>
      </c>
      <c r="F14" s="158"/>
      <c r="G14" s="158"/>
      <c r="H14" s="158"/>
      <c r="I14" s="158"/>
      <c r="J14" s="158"/>
      <c r="K14" s="158"/>
      <c r="L14" s="158"/>
      <c r="M14" s="158"/>
      <c r="N14" s="157"/>
      <c r="O14" s="157"/>
      <c r="P14" s="157"/>
      <c r="Q14" s="157"/>
      <c r="R14" s="158"/>
      <c r="S14" s="158"/>
      <c r="T14" s="158"/>
      <c r="U14" s="158"/>
      <c r="V14" s="158"/>
      <c r="W14" s="158"/>
      <c r="X14" s="158"/>
      <c r="Y14" s="147"/>
      <c r="Z14" s="147"/>
      <c r="AA14" s="147"/>
      <c r="AB14" s="147"/>
      <c r="AC14" s="147"/>
      <c r="AD14" s="147"/>
      <c r="AE14" s="147"/>
      <c r="AF14" s="147"/>
      <c r="AG14" s="147" t="s">
        <v>159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 x14ac:dyDescent="0.2">
      <c r="A15" s="180">
        <v>2</v>
      </c>
      <c r="B15" s="181" t="s">
        <v>164</v>
      </c>
      <c r="C15" s="190" t="s">
        <v>165</v>
      </c>
      <c r="D15" s="182" t="s">
        <v>166</v>
      </c>
      <c r="E15" s="183">
        <v>1</v>
      </c>
      <c r="F15" s="184"/>
      <c r="G15" s="185">
        <f>ROUND(E15*F15,2)</f>
        <v>0</v>
      </c>
      <c r="H15" s="159"/>
      <c r="I15" s="158">
        <f>ROUND(E15*H15,2)</f>
        <v>0</v>
      </c>
      <c r="J15" s="159"/>
      <c r="K15" s="158">
        <f>ROUND(E15*J15,2)</f>
        <v>0</v>
      </c>
      <c r="L15" s="158">
        <v>21</v>
      </c>
      <c r="M15" s="158">
        <f>G15*(1+L15/100)</f>
        <v>0</v>
      </c>
      <c r="N15" s="157">
        <v>0</v>
      </c>
      <c r="O15" s="157">
        <f>ROUND(E15*N15,2)</f>
        <v>0</v>
      </c>
      <c r="P15" s="157">
        <v>0</v>
      </c>
      <c r="Q15" s="157">
        <f>ROUND(E15*P15,2)</f>
        <v>0</v>
      </c>
      <c r="R15" s="158"/>
      <c r="S15" s="158" t="s">
        <v>155</v>
      </c>
      <c r="T15" s="158" t="s">
        <v>155</v>
      </c>
      <c r="U15" s="158">
        <v>0.49</v>
      </c>
      <c r="V15" s="158">
        <f>ROUND(E15*U15,2)</f>
        <v>0.49</v>
      </c>
      <c r="W15" s="158"/>
      <c r="X15" s="158" t="s">
        <v>156</v>
      </c>
      <c r="Y15" s="147"/>
      <c r="Z15" s="147"/>
      <c r="AA15" s="147"/>
      <c r="AB15" s="147"/>
      <c r="AC15" s="147"/>
      <c r="AD15" s="147"/>
      <c r="AE15" s="147"/>
      <c r="AF15" s="147"/>
      <c r="AG15" s="147" t="s">
        <v>157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 x14ac:dyDescent="0.2">
      <c r="A16" s="180">
        <v>3</v>
      </c>
      <c r="B16" s="181" t="s">
        <v>167</v>
      </c>
      <c r="C16" s="190" t="s">
        <v>168</v>
      </c>
      <c r="D16" s="182" t="s">
        <v>166</v>
      </c>
      <c r="E16" s="183">
        <v>4</v>
      </c>
      <c r="F16" s="184"/>
      <c r="G16" s="185">
        <f>ROUND(E16*F16,2)</f>
        <v>0</v>
      </c>
      <c r="H16" s="159"/>
      <c r="I16" s="158">
        <f>ROUND(E16*H16,2)</f>
        <v>0</v>
      </c>
      <c r="J16" s="159"/>
      <c r="K16" s="158">
        <f>ROUND(E16*J16,2)</f>
        <v>0</v>
      </c>
      <c r="L16" s="158">
        <v>21</v>
      </c>
      <c r="M16" s="158">
        <f>G16*(1+L16/100)</f>
        <v>0</v>
      </c>
      <c r="N16" s="157">
        <v>9.4000000000000004E-3</v>
      </c>
      <c r="O16" s="157">
        <f>ROUND(E16*N16,2)</f>
        <v>0.04</v>
      </c>
      <c r="P16" s="157">
        <v>0</v>
      </c>
      <c r="Q16" s="157">
        <f>ROUND(E16*P16,2)</f>
        <v>0</v>
      </c>
      <c r="R16" s="158"/>
      <c r="S16" s="158" t="s">
        <v>154</v>
      </c>
      <c r="T16" s="158" t="s">
        <v>169</v>
      </c>
      <c r="U16" s="158">
        <v>0.86399999999999999</v>
      </c>
      <c r="V16" s="158">
        <f>ROUND(E16*U16,2)</f>
        <v>3.46</v>
      </c>
      <c r="W16" s="158"/>
      <c r="X16" s="158" t="s">
        <v>156</v>
      </c>
      <c r="Y16" s="147"/>
      <c r="Z16" s="147"/>
      <c r="AA16" s="147"/>
      <c r="AB16" s="147"/>
      <c r="AC16" s="147"/>
      <c r="AD16" s="147"/>
      <c r="AE16" s="147"/>
      <c r="AF16" s="147"/>
      <c r="AG16" s="147" t="s">
        <v>157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 x14ac:dyDescent="0.2">
      <c r="A17" s="174">
        <v>4</v>
      </c>
      <c r="B17" s="175" t="s">
        <v>170</v>
      </c>
      <c r="C17" s="188" t="s">
        <v>171</v>
      </c>
      <c r="D17" s="176" t="s">
        <v>153</v>
      </c>
      <c r="E17" s="177">
        <v>1788</v>
      </c>
      <c r="F17" s="178"/>
      <c r="G17" s="179">
        <f>ROUND(E17*F17,2)</f>
        <v>0</v>
      </c>
      <c r="H17" s="159"/>
      <c r="I17" s="158">
        <f>ROUND(E17*H17,2)</f>
        <v>0</v>
      </c>
      <c r="J17" s="159"/>
      <c r="K17" s="158">
        <f>ROUND(E17*J17,2)</f>
        <v>0</v>
      </c>
      <c r="L17" s="158">
        <v>21</v>
      </c>
      <c r="M17" s="158">
        <f>G17*(1+L17/100)</f>
        <v>0</v>
      </c>
      <c r="N17" s="157">
        <v>0</v>
      </c>
      <c r="O17" s="157">
        <f>ROUND(E17*N17,2)</f>
        <v>0</v>
      </c>
      <c r="P17" s="157">
        <v>0.01</v>
      </c>
      <c r="Q17" s="157">
        <f>ROUND(E17*P17,2)</f>
        <v>17.88</v>
      </c>
      <c r="R17" s="158"/>
      <c r="S17" s="158" t="s">
        <v>155</v>
      </c>
      <c r="T17" s="158" t="s">
        <v>155</v>
      </c>
      <c r="U17" s="158">
        <v>9.2999999999999999E-2</v>
      </c>
      <c r="V17" s="158">
        <f>ROUND(E17*U17,2)</f>
        <v>166.28</v>
      </c>
      <c r="W17" s="158"/>
      <c r="X17" s="158" t="s">
        <v>156</v>
      </c>
      <c r="Y17" s="147"/>
      <c r="Z17" s="147"/>
      <c r="AA17" s="147"/>
      <c r="AB17" s="147"/>
      <c r="AC17" s="147"/>
      <c r="AD17" s="147"/>
      <c r="AE17" s="147"/>
      <c r="AF17" s="147"/>
      <c r="AG17" s="147" t="s">
        <v>157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 x14ac:dyDescent="0.2">
      <c r="A18" s="154"/>
      <c r="B18" s="155"/>
      <c r="C18" s="189" t="s">
        <v>172</v>
      </c>
      <c r="D18" s="160"/>
      <c r="E18" s="161">
        <v>48</v>
      </c>
      <c r="F18" s="158"/>
      <c r="G18" s="158"/>
      <c r="H18" s="158"/>
      <c r="I18" s="158"/>
      <c r="J18" s="158"/>
      <c r="K18" s="158"/>
      <c r="L18" s="158"/>
      <c r="M18" s="158"/>
      <c r="N18" s="157"/>
      <c r="O18" s="157"/>
      <c r="P18" s="157"/>
      <c r="Q18" s="157"/>
      <c r="R18" s="158"/>
      <c r="S18" s="158"/>
      <c r="T18" s="158"/>
      <c r="U18" s="158"/>
      <c r="V18" s="158"/>
      <c r="W18" s="158"/>
      <c r="X18" s="158"/>
      <c r="Y18" s="147"/>
      <c r="Z18" s="147"/>
      <c r="AA18" s="147"/>
      <c r="AB18" s="147"/>
      <c r="AC18" s="147"/>
      <c r="AD18" s="147"/>
      <c r="AE18" s="147"/>
      <c r="AF18" s="147"/>
      <c r="AG18" s="147" t="s">
        <v>159</v>
      </c>
      <c r="AH18" s="147">
        <v>0</v>
      </c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">
      <c r="A19" s="154"/>
      <c r="B19" s="155"/>
      <c r="C19" s="189" t="s">
        <v>173</v>
      </c>
      <c r="D19" s="160"/>
      <c r="E19" s="161">
        <v>1740</v>
      </c>
      <c r="F19" s="158"/>
      <c r="G19" s="158"/>
      <c r="H19" s="158"/>
      <c r="I19" s="158"/>
      <c r="J19" s="158"/>
      <c r="K19" s="158"/>
      <c r="L19" s="158"/>
      <c r="M19" s="158"/>
      <c r="N19" s="157"/>
      <c r="O19" s="157"/>
      <c r="P19" s="157"/>
      <c r="Q19" s="157"/>
      <c r="R19" s="158"/>
      <c r="S19" s="158"/>
      <c r="T19" s="158"/>
      <c r="U19" s="158"/>
      <c r="V19" s="158"/>
      <c r="W19" s="158"/>
      <c r="X19" s="158"/>
      <c r="Y19" s="147"/>
      <c r="Z19" s="147"/>
      <c r="AA19" s="147"/>
      <c r="AB19" s="147"/>
      <c r="AC19" s="147"/>
      <c r="AD19" s="147"/>
      <c r="AE19" s="147"/>
      <c r="AF19" s="147"/>
      <c r="AG19" s="147" t="s">
        <v>159</v>
      </c>
      <c r="AH19" s="147">
        <v>0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">
      <c r="A20" s="180">
        <v>5</v>
      </c>
      <c r="B20" s="181" t="s">
        <v>174</v>
      </c>
      <c r="C20" s="190" t="s">
        <v>175</v>
      </c>
      <c r="D20" s="182" t="s">
        <v>166</v>
      </c>
      <c r="E20" s="183">
        <v>1</v>
      </c>
      <c r="F20" s="184"/>
      <c r="G20" s="185">
        <f>ROUND(E20*F20,2)</f>
        <v>0</v>
      </c>
      <c r="H20" s="159"/>
      <c r="I20" s="158">
        <f>ROUND(E20*H20,2)</f>
        <v>0</v>
      </c>
      <c r="J20" s="159"/>
      <c r="K20" s="158">
        <f>ROUND(E20*J20,2)</f>
        <v>0</v>
      </c>
      <c r="L20" s="158">
        <v>21</v>
      </c>
      <c r="M20" s="158">
        <f>G20*(1+L20/100)</f>
        <v>0</v>
      </c>
      <c r="N20" s="157">
        <v>5.0000000000000002E-5</v>
      </c>
      <c r="O20" s="157">
        <f>ROUND(E20*N20,2)</f>
        <v>0</v>
      </c>
      <c r="P20" s="157">
        <v>0</v>
      </c>
      <c r="Q20" s="157">
        <f>ROUND(E20*P20,2)</f>
        <v>0</v>
      </c>
      <c r="R20" s="158"/>
      <c r="S20" s="158" t="s">
        <v>155</v>
      </c>
      <c r="T20" s="158" t="s">
        <v>155</v>
      </c>
      <c r="U20" s="158">
        <v>0.65900000000000003</v>
      </c>
      <c r="V20" s="158">
        <f>ROUND(E20*U20,2)</f>
        <v>0.66</v>
      </c>
      <c r="W20" s="158"/>
      <c r="X20" s="158" t="s">
        <v>156</v>
      </c>
      <c r="Y20" s="147"/>
      <c r="Z20" s="147"/>
      <c r="AA20" s="147"/>
      <c r="AB20" s="147"/>
      <c r="AC20" s="147"/>
      <c r="AD20" s="147"/>
      <c r="AE20" s="147"/>
      <c r="AF20" s="147"/>
      <c r="AG20" s="147" t="s">
        <v>157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">
      <c r="A21" s="174">
        <v>6</v>
      </c>
      <c r="B21" s="175" t="s">
        <v>176</v>
      </c>
      <c r="C21" s="188" t="s">
        <v>177</v>
      </c>
      <c r="D21" s="176" t="s">
        <v>166</v>
      </c>
      <c r="E21" s="177">
        <v>1</v>
      </c>
      <c r="F21" s="178"/>
      <c r="G21" s="179">
        <f>ROUND(E21*F21,2)</f>
        <v>0</v>
      </c>
      <c r="H21" s="159"/>
      <c r="I21" s="158">
        <f>ROUND(E21*H21,2)</f>
        <v>0</v>
      </c>
      <c r="J21" s="159"/>
      <c r="K21" s="158">
        <f>ROUND(E21*J21,2)</f>
        <v>0</v>
      </c>
      <c r="L21" s="158">
        <v>21</v>
      </c>
      <c r="M21" s="158">
        <f>G21*(1+L21/100)</f>
        <v>0</v>
      </c>
      <c r="N21" s="157">
        <v>0</v>
      </c>
      <c r="O21" s="157">
        <f>ROUND(E21*N21,2)</f>
        <v>0</v>
      </c>
      <c r="P21" s="157">
        <v>0.5</v>
      </c>
      <c r="Q21" s="157">
        <f>ROUND(E21*P21,2)</f>
        <v>0.5</v>
      </c>
      <c r="R21" s="158"/>
      <c r="S21" s="158" t="s">
        <v>155</v>
      </c>
      <c r="T21" s="158" t="s">
        <v>155</v>
      </c>
      <c r="U21" s="158">
        <v>0.56999999999999995</v>
      </c>
      <c r="V21" s="158">
        <f>ROUND(E21*U21,2)</f>
        <v>0.56999999999999995</v>
      </c>
      <c r="W21" s="158"/>
      <c r="X21" s="158" t="s">
        <v>156</v>
      </c>
      <c r="Y21" s="147"/>
      <c r="Z21" s="147"/>
      <c r="AA21" s="147"/>
      <c r="AB21" s="147"/>
      <c r="AC21" s="147"/>
      <c r="AD21" s="147"/>
      <c r="AE21" s="147"/>
      <c r="AF21" s="147"/>
      <c r="AG21" s="147" t="s">
        <v>157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54"/>
      <c r="B22" s="155"/>
      <c r="C22" s="264" t="s">
        <v>178</v>
      </c>
      <c r="D22" s="265"/>
      <c r="E22" s="265"/>
      <c r="F22" s="265"/>
      <c r="G22" s="265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47"/>
      <c r="Z22" s="147"/>
      <c r="AA22" s="147"/>
      <c r="AB22" s="147"/>
      <c r="AC22" s="147"/>
      <c r="AD22" s="147"/>
      <c r="AE22" s="147"/>
      <c r="AF22" s="147"/>
      <c r="AG22" s="147" t="s">
        <v>179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">
      <c r="A23" s="174">
        <v>7</v>
      </c>
      <c r="B23" s="175" t="s">
        <v>180</v>
      </c>
      <c r="C23" s="188" t="s">
        <v>181</v>
      </c>
      <c r="D23" s="176" t="s">
        <v>153</v>
      </c>
      <c r="E23" s="177">
        <v>1788</v>
      </c>
      <c r="F23" s="178"/>
      <c r="G23" s="179">
        <f>ROUND(E23*F23,2)</f>
        <v>0</v>
      </c>
      <c r="H23" s="159"/>
      <c r="I23" s="158">
        <f>ROUND(E23*H23,2)</f>
        <v>0</v>
      </c>
      <c r="J23" s="159"/>
      <c r="K23" s="158">
        <f>ROUND(E23*J23,2)</f>
        <v>0</v>
      </c>
      <c r="L23" s="158">
        <v>21</v>
      </c>
      <c r="M23" s="158">
        <f>G23*(1+L23/100)</f>
        <v>0</v>
      </c>
      <c r="N23" s="157">
        <v>0</v>
      </c>
      <c r="O23" s="157">
        <f>ROUND(E23*N23,2)</f>
        <v>0</v>
      </c>
      <c r="P23" s="157">
        <v>0</v>
      </c>
      <c r="Q23" s="157">
        <f>ROUND(E23*P23,2)</f>
        <v>0</v>
      </c>
      <c r="R23" s="158"/>
      <c r="S23" s="158" t="s">
        <v>154</v>
      </c>
      <c r="T23" s="158" t="s">
        <v>155</v>
      </c>
      <c r="U23" s="158">
        <v>0</v>
      </c>
      <c r="V23" s="158">
        <f>ROUND(E23*U23,2)</f>
        <v>0</v>
      </c>
      <c r="W23" s="158"/>
      <c r="X23" s="158" t="s">
        <v>156</v>
      </c>
      <c r="Y23" s="147"/>
      <c r="Z23" s="147"/>
      <c r="AA23" s="147"/>
      <c r="AB23" s="147"/>
      <c r="AC23" s="147"/>
      <c r="AD23" s="147"/>
      <c r="AE23" s="147"/>
      <c r="AF23" s="147"/>
      <c r="AG23" s="147" t="s">
        <v>157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">
      <c r="A24" s="154"/>
      <c r="B24" s="155"/>
      <c r="C24" s="189" t="s">
        <v>182</v>
      </c>
      <c r="D24" s="160"/>
      <c r="E24" s="161">
        <v>1788</v>
      </c>
      <c r="F24" s="158"/>
      <c r="G24" s="158"/>
      <c r="H24" s="158"/>
      <c r="I24" s="158"/>
      <c r="J24" s="158"/>
      <c r="K24" s="158"/>
      <c r="L24" s="158"/>
      <c r="M24" s="158"/>
      <c r="N24" s="157"/>
      <c r="O24" s="157"/>
      <c r="P24" s="157"/>
      <c r="Q24" s="157"/>
      <c r="R24" s="158"/>
      <c r="S24" s="158"/>
      <c r="T24" s="158"/>
      <c r="U24" s="158"/>
      <c r="V24" s="158"/>
      <c r="W24" s="158"/>
      <c r="X24" s="158"/>
      <c r="Y24" s="147"/>
      <c r="Z24" s="147"/>
      <c r="AA24" s="147"/>
      <c r="AB24" s="147"/>
      <c r="AC24" s="147"/>
      <c r="AD24" s="147"/>
      <c r="AE24" s="147"/>
      <c r="AF24" s="147"/>
      <c r="AG24" s="147" t="s">
        <v>159</v>
      </c>
      <c r="AH24" s="147">
        <v>5</v>
      </c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 x14ac:dyDescent="0.2">
      <c r="A25" s="174">
        <v>8</v>
      </c>
      <c r="B25" s="175" t="s">
        <v>183</v>
      </c>
      <c r="C25" s="188" t="s">
        <v>184</v>
      </c>
      <c r="D25" s="176" t="s">
        <v>185</v>
      </c>
      <c r="E25" s="177">
        <v>17.88</v>
      </c>
      <c r="F25" s="178"/>
      <c r="G25" s="179">
        <f>ROUND(E25*F25,2)</f>
        <v>0</v>
      </c>
      <c r="H25" s="159"/>
      <c r="I25" s="158">
        <f>ROUND(E25*H25,2)</f>
        <v>0</v>
      </c>
      <c r="J25" s="159"/>
      <c r="K25" s="158">
        <f>ROUND(E25*J25,2)</f>
        <v>0</v>
      </c>
      <c r="L25" s="158">
        <v>21</v>
      </c>
      <c r="M25" s="158">
        <f>G25*(1+L25/100)</f>
        <v>0</v>
      </c>
      <c r="N25" s="157">
        <v>0</v>
      </c>
      <c r="O25" s="157">
        <f>ROUND(E25*N25,2)</f>
        <v>0</v>
      </c>
      <c r="P25" s="157">
        <v>0</v>
      </c>
      <c r="Q25" s="157">
        <f>ROUND(E25*P25,2)</f>
        <v>0</v>
      </c>
      <c r="R25" s="158"/>
      <c r="S25" s="158" t="s">
        <v>154</v>
      </c>
      <c r="T25" s="158" t="s">
        <v>169</v>
      </c>
      <c r="U25" s="158">
        <v>0</v>
      </c>
      <c r="V25" s="158">
        <f>ROUND(E25*U25,2)</f>
        <v>0</v>
      </c>
      <c r="W25" s="158"/>
      <c r="X25" s="158" t="s">
        <v>156</v>
      </c>
      <c r="Y25" s="147"/>
      <c r="Z25" s="147"/>
      <c r="AA25" s="147"/>
      <c r="AB25" s="147"/>
      <c r="AC25" s="147"/>
      <c r="AD25" s="147"/>
      <c r="AE25" s="147"/>
      <c r="AF25" s="147"/>
      <c r="AG25" s="147" t="s">
        <v>157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 x14ac:dyDescent="0.2">
      <c r="A26" s="154"/>
      <c r="B26" s="155"/>
      <c r="C26" s="189" t="s">
        <v>186</v>
      </c>
      <c r="D26" s="160"/>
      <c r="E26" s="161">
        <v>17.88</v>
      </c>
      <c r="F26" s="158"/>
      <c r="G26" s="158"/>
      <c r="H26" s="158"/>
      <c r="I26" s="158"/>
      <c r="J26" s="158"/>
      <c r="K26" s="158"/>
      <c r="L26" s="158"/>
      <c r="M26" s="158"/>
      <c r="N26" s="157"/>
      <c r="O26" s="157"/>
      <c r="P26" s="157"/>
      <c r="Q26" s="157"/>
      <c r="R26" s="158"/>
      <c r="S26" s="158"/>
      <c r="T26" s="158"/>
      <c r="U26" s="158"/>
      <c r="V26" s="158"/>
      <c r="W26" s="158"/>
      <c r="X26" s="158"/>
      <c r="Y26" s="147"/>
      <c r="Z26" s="147"/>
      <c r="AA26" s="147"/>
      <c r="AB26" s="147"/>
      <c r="AC26" s="147"/>
      <c r="AD26" s="147"/>
      <c r="AE26" s="147"/>
      <c r="AF26" s="147"/>
      <c r="AG26" s="147" t="s">
        <v>159</v>
      </c>
      <c r="AH26" s="147">
        <v>0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 x14ac:dyDescent="0.2">
      <c r="A27" s="174">
        <v>9</v>
      </c>
      <c r="B27" s="175" t="s">
        <v>187</v>
      </c>
      <c r="C27" s="188" t="s">
        <v>188</v>
      </c>
      <c r="D27" s="176" t="s">
        <v>189</v>
      </c>
      <c r="E27" s="177">
        <v>1</v>
      </c>
      <c r="F27" s="178"/>
      <c r="G27" s="179">
        <f>ROUND(E27*F27,2)</f>
        <v>0</v>
      </c>
      <c r="H27" s="159"/>
      <c r="I27" s="158">
        <f>ROUND(E27*H27,2)</f>
        <v>0</v>
      </c>
      <c r="J27" s="159"/>
      <c r="K27" s="158">
        <f>ROUND(E27*J27,2)</f>
        <v>0</v>
      </c>
      <c r="L27" s="158">
        <v>21</v>
      </c>
      <c r="M27" s="158">
        <f>G27*(1+L27/100)</f>
        <v>0</v>
      </c>
      <c r="N27" s="157">
        <v>0</v>
      </c>
      <c r="O27" s="157">
        <f>ROUND(E27*N27,2)</f>
        <v>0</v>
      </c>
      <c r="P27" s="157">
        <v>0</v>
      </c>
      <c r="Q27" s="157">
        <f>ROUND(E27*P27,2)</f>
        <v>0</v>
      </c>
      <c r="R27" s="158"/>
      <c r="S27" s="158" t="s">
        <v>155</v>
      </c>
      <c r="T27" s="158" t="s">
        <v>155</v>
      </c>
      <c r="U27" s="158">
        <v>3.1309999999999998</v>
      </c>
      <c r="V27" s="158">
        <f>ROUND(E27*U27,2)</f>
        <v>3.13</v>
      </c>
      <c r="W27" s="158"/>
      <c r="X27" s="158" t="s">
        <v>156</v>
      </c>
      <c r="Y27" s="147"/>
      <c r="Z27" s="147"/>
      <c r="AA27" s="147"/>
      <c r="AB27" s="147"/>
      <c r="AC27" s="147"/>
      <c r="AD27" s="147"/>
      <c r="AE27" s="147"/>
      <c r="AF27" s="147"/>
      <c r="AG27" s="147" t="s">
        <v>157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 x14ac:dyDescent="0.2">
      <c r="A28" s="154"/>
      <c r="B28" s="155"/>
      <c r="C28" s="189" t="s">
        <v>190</v>
      </c>
      <c r="D28" s="160"/>
      <c r="E28" s="161">
        <v>1.024</v>
      </c>
      <c r="F28" s="158"/>
      <c r="G28" s="158"/>
      <c r="H28" s="158"/>
      <c r="I28" s="158"/>
      <c r="J28" s="158"/>
      <c r="K28" s="158"/>
      <c r="L28" s="158"/>
      <c r="M28" s="158"/>
      <c r="N28" s="157"/>
      <c r="O28" s="157"/>
      <c r="P28" s="157"/>
      <c r="Q28" s="157"/>
      <c r="R28" s="158"/>
      <c r="S28" s="158"/>
      <c r="T28" s="158"/>
      <c r="U28" s="158"/>
      <c r="V28" s="158"/>
      <c r="W28" s="158"/>
      <c r="X28" s="158"/>
      <c r="Y28" s="147"/>
      <c r="Z28" s="147"/>
      <c r="AA28" s="147"/>
      <c r="AB28" s="147"/>
      <c r="AC28" s="147"/>
      <c r="AD28" s="147"/>
      <c r="AE28" s="147"/>
      <c r="AF28" s="147"/>
      <c r="AG28" s="147" t="s">
        <v>159</v>
      </c>
      <c r="AH28" s="147">
        <v>0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">
      <c r="A29" s="154"/>
      <c r="B29" s="155"/>
      <c r="C29" s="189" t="s">
        <v>191</v>
      </c>
      <c r="D29" s="160"/>
      <c r="E29" s="161">
        <v>-2.4E-2</v>
      </c>
      <c r="F29" s="158"/>
      <c r="G29" s="158"/>
      <c r="H29" s="158"/>
      <c r="I29" s="158"/>
      <c r="J29" s="158"/>
      <c r="K29" s="158"/>
      <c r="L29" s="158"/>
      <c r="M29" s="158"/>
      <c r="N29" s="157"/>
      <c r="O29" s="157"/>
      <c r="P29" s="157"/>
      <c r="Q29" s="157"/>
      <c r="R29" s="158"/>
      <c r="S29" s="158"/>
      <c r="T29" s="158"/>
      <c r="U29" s="158"/>
      <c r="V29" s="158"/>
      <c r="W29" s="158"/>
      <c r="X29" s="158"/>
      <c r="Y29" s="147"/>
      <c r="Z29" s="147"/>
      <c r="AA29" s="147"/>
      <c r="AB29" s="147"/>
      <c r="AC29" s="147"/>
      <c r="AD29" s="147"/>
      <c r="AE29" s="147"/>
      <c r="AF29" s="147"/>
      <c r="AG29" s="147" t="s">
        <v>159</v>
      </c>
      <c r="AH29" s="147">
        <v>0</v>
      </c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A30" s="174">
        <v>10</v>
      </c>
      <c r="B30" s="175" t="s">
        <v>192</v>
      </c>
      <c r="C30" s="188" t="s">
        <v>193</v>
      </c>
      <c r="D30" s="176" t="s">
        <v>189</v>
      </c>
      <c r="E30" s="177">
        <v>0.5</v>
      </c>
      <c r="F30" s="178"/>
      <c r="G30" s="179">
        <f>ROUND(E30*F30,2)</f>
        <v>0</v>
      </c>
      <c r="H30" s="159"/>
      <c r="I30" s="158">
        <f>ROUND(E30*H30,2)</f>
        <v>0</v>
      </c>
      <c r="J30" s="159"/>
      <c r="K30" s="158">
        <f>ROUND(E30*J30,2)</f>
        <v>0</v>
      </c>
      <c r="L30" s="158">
        <v>21</v>
      </c>
      <c r="M30" s="158">
        <f>G30*(1+L30/100)</f>
        <v>0</v>
      </c>
      <c r="N30" s="157">
        <v>0</v>
      </c>
      <c r="O30" s="157">
        <f>ROUND(E30*N30,2)</f>
        <v>0</v>
      </c>
      <c r="P30" s="157">
        <v>0</v>
      </c>
      <c r="Q30" s="157">
        <f>ROUND(E30*P30,2)</f>
        <v>0</v>
      </c>
      <c r="R30" s="158"/>
      <c r="S30" s="158" t="s">
        <v>155</v>
      </c>
      <c r="T30" s="158" t="s">
        <v>155</v>
      </c>
      <c r="U30" s="158">
        <v>0.47399999999999998</v>
      </c>
      <c r="V30" s="158">
        <f>ROUND(E30*U30,2)</f>
        <v>0.24</v>
      </c>
      <c r="W30" s="158"/>
      <c r="X30" s="158" t="s">
        <v>156</v>
      </c>
      <c r="Y30" s="147"/>
      <c r="Z30" s="147"/>
      <c r="AA30" s="147"/>
      <c r="AB30" s="147"/>
      <c r="AC30" s="147"/>
      <c r="AD30" s="147"/>
      <c r="AE30" s="147"/>
      <c r="AF30" s="147"/>
      <c r="AG30" s="147" t="s">
        <v>157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 x14ac:dyDescent="0.2">
      <c r="A31" s="154"/>
      <c r="B31" s="155"/>
      <c r="C31" s="189" t="s">
        <v>194</v>
      </c>
      <c r="D31" s="160"/>
      <c r="E31" s="161">
        <v>0.5</v>
      </c>
      <c r="F31" s="158"/>
      <c r="G31" s="158"/>
      <c r="H31" s="158"/>
      <c r="I31" s="158"/>
      <c r="J31" s="158"/>
      <c r="K31" s="158"/>
      <c r="L31" s="158"/>
      <c r="M31" s="158"/>
      <c r="N31" s="157"/>
      <c r="O31" s="157"/>
      <c r="P31" s="157"/>
      <c r="Q31" s="157"/>
      <c r="R31" s="158"/>
      <c r="S31" s="158"/>
      <c r="T31" s="158"/>
      <c r="U31" s="158"/>
      <c r="V31" s="158"/>
      <c r="W31" s="158"/>
      <c r="X31" s="158"/>
      <c r="Y31" s="147"/>
      <c r="Z31" s="147"/>
      <c r="AA31" s="147"/>
      <c r="AB31" s="147"/>
      <c r="AC31" s="147"/>
      <c r="AD31" s="147"/>
      <c r="AE31" s="147"/>
      <c r="AF31" s="147"/>
      <c r="AG31" s="147" t="s">
        <v>159</v>
      </c>
      <c r="AH31" s="147">
        <v>0</v>
      </c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ht="22.5" outlineLevel="1" x14ac:dyDescent="0.2">
      <c r="A32" s="174">
        <v>11</v>
      </c>
      <c r="B32" s="175" t="s">
        <v>195</v>
      </c>
      <c r="C32" s="188" t="s">
        <v>196</v>
      </c>
      <c r="D32" s="176" t="s">
        <v>166</v>
      </c>
      <c r="E32" s="177">
        <v>80</v>
      </c>
      <c r="F32" s="178"/>
      <c r="G32" s="179">
        <f>ROUND(E32*F32,2)</f>
        <v>0</v>
      </c>
      <c r="H32" s="159"/>
      <c r="I32" s="158">
        <f>ROUND(E32*H32,2)</f>
        <v>0</v>
      </c>
      <c r="J32" s="159"/>
      <c r="K32" s="158">
        <f>ROUND(E32*J32,2)</f>
        <v>0</v>
      </c>
      <c r="L32" s="158">
        <v>21</v>
      </c>
      <c r="M32" s="158">
        <f>G32*(1+L32/100)</f>
        <v>0</v>
      </c>
      <c r="N32" s="157">
        <v>0</v>
      </c>
      <c r="O32" s="157">
        <f>ROUND(E32*N32,2)</f>
        <v>0</v>
      </c>
      <c r="P32" s="157">
        <v>0</v>
      </c>
      <c r="Q32" s="157">
        <f>ROUND(E32*P32,2)</f>
        <v>0</v>
      </c>
      <c r="R32" s="158"/>
      <c r="S32" s="158" t="s">
        <v>155</v>
      </c>
      <c r="T32" s="158" t="s">
        <v>169</v>
      </c>
      <c r="U32" s="158">
        <v>0.6</v>
      </c>
      <c r="V32" s="158">
        <f>ROUND(E32*U32,2)</f>
        <v>48</v>
      </c>
      <c r="W32" s="158"/>
      <c r="X32" s="158" t="s">
        <v>156</v>
      </c>
      <c r="Y32" s="147"/>
      <c r="Z32" s="147"/>
      <c r="AA32" s="147"/>
      <c r="AB32" s="147"/>
      <c r="AC32" s="147"/>
      <c r="AD32" s="147"/>
      <c r="AE32" s="147"/>
      <c r="AF32" s="147"/>
      <c r="AG32" s="147" t="s">
        <v>157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 x14ac:dyDescent="0.2">
      <c r="A33" s="154"/>
      <c r="B33" s="155"/>
      <c r="C33" s="189" t="s">
        <v>197</v>
      </c>
      <c r="D33" s="160"/>
      <c r="E33" s="161"/>
      <c r="F33" s="158"/>
      <c r="G33" s="158"/>
      <c r="H33" s="158"/>
      <c r="I33" s="158"/>
      <c r="J33" s="158"/>
      <c r="K33" s="158"/>
      <c r="L33" s="158"/>
      <c r="M33" s="158"/>
      <c r="N33" s="157"/>
      <c r="O33" s="157"/>
      <c r="P33" s="157"/>
      <c r="Q33" s="157"/>
      <c r="R33" s="158"/>
      <c r="S33" s="158"/>
      <c r="T33" s="158"/>
      <c r="U33" s="158"/>
      <c r="V33" s="158"/>
      <c r="W33" s="158"/>
      <c r="X33" s="158"/>
      <c r="Y33" s="147"/>
      <c r="Z33" s="147"/>
      <c r="AA33" s="147"/>
      <c r="AB33" s="147"/>
      <c r="AC33" s="147"/>
      <c r="AD33" s="147"/>
      <c r="AE33" s="147"/>
      <c r="AF33" s="147"/>
      <c r="AG33" s="147" t="s">
        <v>159</v>
      </c>
      <c r="AH33" s="147">
        <v>0</v>
      </c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">
      <c r="A34" s="154"/>
      <c r="B34" s="155"/>
      <c r="C34" s="189" t="s">
        <v>198</v>
      </c>
      <c r="D34" s="160"/>
      <c r="E34" s="161">
        <v>62</v>
      </c>
      <c r="F34" s="158"/>
      <c r="G34" s="158"/>
      <c r="H34" s="158"/>
      <c r="I34" s="158"/>
      <c r="J34" s="158"/>
      <c r="K34" s="158"/>
      <c r="L34" s="158"/>
      <c r="M34" s="158"/>
      <c r="N34" s="157"/>
      <c r="O34" s="157"/>
      <c r="P34" s="157"/>
      <c r="Q34" s="157"/>
      <c r="R34" s="158"/>
      <c r="S34" s="158"/>
      <c r="T34" s="158"/>
      <c r="U34" s="158"/>
      <c r="V34" s="158"/>
      <c r="W34" s="158"/>
      <c r="X34" s="158"/>
      <c r="Y34" s="147"/>
      <c r="Z34" s="147"/>
      <c r="AA34" s="147"/>
      <c r="AB34" s="147"/>
      <c r="AC34" s="147"/>
      <c r="AD34" s="147"/>
      <c r="AE34" s="147"/>
      <c r="AF34" s="147"/>
      <c r="AG34" s="147" t="s">
        <v>159</v>
      </c>
      <c r="AH34" s="147">
        <v>0</v>
      </c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 x14ac:dyDescent="0.2">
      <c r="A35" s="154"/>
      <c r="B35" s="155"/>
      <c r="C35" s="189" t="s">
        <v>199</v>
      </c>
      <c r="D35" s="160"/>
      <c r="E35" s="161">
        <v>4</v>
      </c>
      <c r="F35" s="158"/>
      <c r="G35" s="158"/>
      <c r="H35" s="158"/>
      <c r="I35" s="158"/>
      <c r="J35" s="158"/>
      <c r="K35" s="158"/>
      <c r="L35" s="158"/>
      <c r="M35" s="158"/>
      <c r="N35" s="157"/>
      <c r="O35" s="157"/>
      <c r="P35" s="157"/>
      <c r="Q35" s="157"/>
      <c r="R35" s="158"/>
      <c r="S35" s="158"/>
      <c r="T35" s="158"/>
      <c r="U35" s="158"/>
      <c r="V35" s="158"/>
      <c r="W35" s="158"/>
      <c r="X35" s="158"/>
      <c r="Y35" s="147"/>
      <c r="Z35" s="147"/>
      <c r="AA35" s="147"/>
      <c r="AB35" s="147"/>
      <c r="AC35" s="147"/>
      <c r="AD35" s="147"/>
      <c r="AE35" s="147"/>
      <c r="AF35" s="147"/>
      <c r="AG35" s="147" t="s">
        <v>159</v>
      </c>
      <c r="AH35" s="147">
        <v>0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1" x14ac:dyDescent="0.2">
      <c r="A36" s="154"/>
      <c r="B36" s="155"/>
      <c r="C36" s="189" t="s">
        <v>200</v>
      </c>
      <c r="D36" s="160"/>
      <c r="E36" s="161">
        <v>14</v>
      </c>
      <c r="F36" s="158"/>
      <c r="G36" s="158"/>
      <c r="H36" s="158"/>
      <c r="I36" s="158"/>
      <c r="J36" s="158"/>
      <c r="K36" s="158"/>
      <c r="L36" s="158"/>
      <c r="M36" s="158"/>
      <c r="N36" s="157"/>
      <c r="O36" s="157"/>
      <c r="P36" s="157"/>
      <c r="Q36" s="157"/>
      <c r="R36" s="158"/>
      <c r="S36" s="158"/>
      <c r="T36" s="158"/>
      <c r="U36" s="158"/>
      <c r="V36" s="158"/>
      <c r="W36" s="158"/>
      <c r="X36" s="158"/>
      <c r="Y36" s="147"/>
      <c r="Z36" s="147"/>
      <c r="AA36" s="147"/>
      <c r="AB36" s="147"/>
      <c r="AC36" s="147"/>
      <c r="AD36" s="147"/>
      <c r="AE36" s="147"/>
      <c r="AF36" s="147"/>
      <c r="AG36" s="147" t="s">
        <v>159</v>
      </c>
      <c r="AH36" s="147">
        <v>0</v>
      </c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ht="22.5" outlineLevel="1" x14ac:dyDescent="0.2">
      <c r="A37" s="174">
        <v>12</v>
      </c>
      <c r="B37" s="175" t="s">
        <v>201</v>
      </c>
      <c r="C37" s="188" t="s">
        <v>202</v>
      </c>
      <c r="D37" s="176" t="s">
        <v>166</v>
      </c>
      <c r="E37" s="177">
        <v>54</v>
      </c>
      <c r="F37" s="178"/>
      <c r="G37" s="179">
        <f>ROUND(E37*F37,2)</f>
        <v>0</v>
      </c>
      <c r="H37" s="159"/>
      <c r="I37" s="158">
        <f>ROUND(E37*H37,2)</f>
        <v>0</v>
      </c>
      <c r="J37" s="159"/>
      <c r="K37" s="158">
        <f>ROUND(E37*J37,2)</f>
        <v>0</v>
      </c>
      <c r="L37" s="158">
        <v>21</v>
      </c>
      <c r="M37" s="158">
        <f>G37*(1+L37/100)</f>
        <v>0</v>
      </c>
      <c r="N37" s="157">
        <v>0</v>
      </c>
      <c r="O37" s="157">
        <f>ROUND(E37*N37,2)</f>
        <v>0</v>
      </c>
      <c r="P37" s="157">
        <v>0</v>
      </c>
      <c r="Q37" s="157">
        <f>ROUND(E37*P37,2)</f>
        <v>0</v>
      </c>
      <c r="R37" s="158"/>
      <c r="S37" s="158" t="s">
        <v>154</v>
      </c>
      <c r="T37" s="158" t="s">
        <v>169</v>
      </c>
      <c r="U37" s="158">
        <v>0.6</v>
      </c>
      <c r="V37" s="158">
        <f>ROUND(E37*U37,2)</f>
        <v>32.4</v>
      </c>
      <c r="W37" s="158"/>
      <c r="X37" s="158" t="s">
        <v>156</v>
      </c>
      <c r="Y37" s="147"/>
      <c r="Z37" s="147"/>
      <c r="AA37" s="147"/>
      <c r="AB37" s="147"/>
      <c r="AC37" s="147"/>
      <c r="AD37" s="147"/>
      <c r="AE37" s="147"/>
      <c r="AF37" s="147"/>
      <c r="AG37" s="147" t="s">
        <v>157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ht="22.5" outlineLevel="1" x14ac:dyDescent="0.2">
      <c r="A38" s="154"/>
      <c r="B38" s="155"/>
      <c r="C38" s="189" t="s">
        <v>203</v>
      </c>
      <c r="D38" s="160"/>
      <c r="E38" s="161">
        <v>54</v>
      </c>
      <c r="F38" s="158"/>
      <c r="G38" s="158"/>
      <c r="H38" s="158"/>
      <c r="I38" s="158"/>
      <c r="J38" s="158"/>
      <c r="K38" s="158"/>
      <c r="L38" s="158"/>
      <c r="M38" s="158"/>
      <c r="N38" s="157"/>
      <c r="O38" s="157"/>
      <c r="P38" s="157"/>
      <c r="Q38" s="157"/>
      <c r="R38" s="158"/>
      <c r="S38" s="158"/>
      <c r="T38" s="158"/>
      <c r="U38" s="158"/>
      <c r="V38" s="158"/>
      <c r="W38" s="158"/>
      <c r="X38" s="158"/>
      <c r="Y38" s="147"/>
      <c r="Z38" s="147"/>
      <c r="AA38" s="147"/>
      <c r="AB38" s="147"/>
      <c r="AC38" s="147"/>
      <c r="AD38" s="147"/>
      <c r="AE38" s="147"/>
      <c r="AF38" s="147"/>
      <c r="AG38" s="147" t="s">
        <v>159</v>
      </c>
      <c r="AH38" s="147">
        <v>0</v>
      </c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1" x14ac:dyDescent="0.2">
      <c r="A39" s="174">
        <v>13</v>
      </c>
      <c r="B39" s="175" t="s">
        <v>204</v>
      </c>
      <c r="C39" s="188" t="s">
        <v>205</v>
      </c>
      <c r="D39" s="176" t="s">
        <v>189</v>
      </c>
      <c r="E39" s="177">
        <v>6.3</v>
      </c>
      <c r="F39" s="178"/>
      <c r="G39" s="179">
        <f>ROUND(E39*F39,2)</f>
        <v>0</v>
      </c>
      <c r="H39" s="159"/>
      <c r="I39" s="158">
        <f>ROUND(E39*H39,2)</f>
        <v>0</v>
      </c>
      <c r="J39" s="159"/>
      <c r="K39" s="158">
        <f>ROUND(E39*J39,2)</f>
        <v>0</v>
      </c>
      <c r="L39" s="158">
        <v>21</v>
      </c>
      <c r="M39" s="158">
        <f>G39*(1+L39/100)</f>
        <v>0</v>
      </c>
      <c r="N39" s="157">
        <v>0</v>
      </c>
      <c r="O39" s="157">
        <f>ROUND(E39*N39,2)</f>
        <v>0</v>
      </c>
      <c r="P39" s="157">
        <v>0</v>
      </c>
      <c r="Q39" s="157">
        <f>ROUND(E39*P39,2)</f>
        <v>0</v>
      </c>
      <c r="R39" s="158"/>
      <c r="S39" s="158" t="s">
        <v>155</v>
      </c>
      <c r="T39" s="158" t="s">
        <v>155</v>
      </c>
      <c r="U39" s="158">
        <v>0.36499999999999999</v>
      </c>
      <c r="V39" s="158">
        <f>ROUND(E39*U39,2)</f>
        <v>2.2999999999999998</v>
      </c>
      <c r="W39" s="158"/>
      <c r="X39" s="158" t="s">
        <v>156</v>
      </c>
      <c r="Y39" s="147"/>
      <c r="Z39" s="147"/>
      <c r="AA39" s="147"/>
      <c r="AB39" s="147"/>
      <c r="AC39" s="147"/>
      <c r="AD39" s="147"/>
      <c r="AE39" s="147"/>
      <c r="AF39" s="147"/>
      <c r="AG39" s="147" t="s">
        <v>157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 x14ac:dyDescent="0.2">
      <c r="A40" s="154"/>
      <c r="B40" s="155"/>
      <c r="C40" s="189" t="s">
        <v>206</v>
      </c>
      <c r="D40" s="160"/>
      <c r="E40" s="161">
        <v>1.92</v>
      </c>
      <c r="F40" s="158"/>
      <c r="G40" s="158"/>
      <c r="H40" s="158"/>
      <c r="I40" s="158"/>
      <c r="J40" s="158"/>
      <c r="K40" s="158"/>
      <c r="L40" s="158"/>
      <c r="M40" s="158"/>
      <c r="N40" s="157"/>
      <c r="O40" s="157"/>
      <c r="P40" s="157"/>
      <c r="Q40" s="157"/>
      <c r="R40" s="158"/>
      <c r="S40" s="158"/>
      <c r="T40" s="158"/>
      <c r="U40" s="158"/>
      <c r="V40" s="158"/>
      <c r="W40" s="158"/>
      <c r="X40" s="158"/>
      <c r="Y40" s="147"/>
      <c r="Z40" s="147"/>
      <c r="AA40" s="147"/>
      <c r="AB40" s="147"/>
      <c r="AC40" s="147"/>
      <c r="AD40" s="147"/>
      <c r="AE40" s="147"/>
      <c r="AF40" s="147"/>
      <c r="AG40" s="147" t="s">
        <v>159</v>
      </c>
      <c r="AH40" s="147">
        <v>0</v>
      </c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 x14ac:dyDescent="0.2">
      <c r="A41" s="154"/>
      <c r="B41" s="155"/>
      <c r="C41" s="189" t="s">
        <v>207</v>
      </c>
      <c r="D41" s="160"/>
      <c r="E41" s="161">
        <v>4.3600000000000003</v>
      </c>
      <c r="F41" s="158"/>
      <c r="G41" s="158"/>
      <c r="H41" s="158"/>
      <c r="I41" s="158"/>
      <c r="J41" s="158"/>
      <c r="K41" s="158"/>
      <c r="L41" s="158"/>
      <c r="M41" s="158"/>
      <c r="N41" s="157"/>
      <c r="O41" s="157"/>
      <c r="P41" s="157"/>
      <c r="Q41" s="157"/>
      <c r="R41" s="158"/>
      <c r="S41" s="158"/>
      <c r="T41" s="158"/>
      <c r="U41" s="158"/>
      <c r="V41" s="158"/>
      <c r="W41" s="158"/>
      <c r="X41" s="158"/>
      <c r="Y41" s="147"/>
      <c r="Z41" s="147"/>
      <c r="AA41" s="147"/>
      <c r="AB41" s="147"/>
      <c r="AC41" s="147"/>
      <c r="AD41" s="147"/>
      <c r="AE41" s="147"/>
      <c r="AF41" s="147"/>
      <c r="AG41" s="147" t="s">
        <v>159</v>
      </c>
      <c r="AH41" s="147">
        <v>0</v>
      </c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 x14ac:dyDescent="0.2">
      <c r="A42" s="154"/>
      <c r="B42" s="155"/>
      <c r="C42" s="189" t="s">
        <v>208</v>
      </c>
      <c r="D42" s="160"/>
      <c r="E42" s="161">
        <v>0.02</v>
      </c>
      <c r="F42" s="158"/>
      <c r="G42" s="158"/>
      <c r="H42" s="158"/>
      <c r="I42" s="158"/>
      <c r="J42" s="158"/>
      <c r="K42" s="158"/>
      <c r="L42" s="158"/>
      <c r="M42" s="158"/>
      <c r="N42" s="157"/>
      <c r="O42" s="157"/>
      <c r="P42" s="157"/>
      <c r="Q42" s="157"/>
      <c r="R42" s="158"/>
      <c r="S42" s="158"/>
      <c r="T42" s="158"/>
      <c r="U42" s="158"/>
      <c r="V42" s="158"/>
      <c r="W42" s="158"/>
      <c r="X42" s="158"/>
      <c r="Y42" s="147"/>
      <c r="Z42" s="147"/>
      <c r="AA42" s="147"/>
      <c r="AB42" s="147"/>
      <c r="AC42" s="147"/>
      <c r="AD42" s="147"/>
      <c r="AE42" s="147"/>
      <c r="AF42" s="147"/>
      <c r="AG42" s="147" t="s">
        <v>159</v>
      </c>
      <c r="AH42" s="147">
        <v>0</v>
      </c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1" x14ac:dyDescent="0.2">
      <c r="A43" s="174">
        <v>14</v>
      </c>
      <c r="B43" s="175" t="s">
        <v>209</v>
      </c>
      <c r="C43" s="188" t="s">
        <v>210</v>
      </c>
      <c r="D43" s="176" t="s">
        <v>189</v>
      </c>
      <c r="E43" s="177">
        <v>3.2</v>
      </c>
      <c r="F43" s="178"/>
      <c r="G43" s="179">
        <f>ROUND(E43*F43,2)</f>
        <v>0</v>
      </c>
      <c r="H43" s="159"/>
      <c r="I43" s="158">
        <f>ROUND(E43*H43,2)</f>
        <v>0</v>
      </c>
      <c r="J43" s="159"/>
      <c r="K43" s="158">
        <f>ROUND(E43*J43,2)</f>
        <v>0</v>
      </c>
      <c r="L43" s="158">
        <v>21</v>
      </c>
      <c r="M43" s="158">
        <f>G43*(1+L43/100)</f>
        <v>0</v>
      </c>
      <c r="N43" s="157">
        <v>0</v>
      </c>
      <c r="O43" s="157">
        <f>ROUND(E43*N43,2)</f>
        <v>0</v>
      </c>
      <c r="P43" s="157">
        <v>0</v>
      </c>
      <c r="Q43" s="157">
        <f>ROUND(E43*P43,2)</f>
        <v>0</v>
      </c>
      <c r="R43" s="158"/>
      <c r="S43" s="158" t="s">
        <v>155</v>
      </c>
      <c r="T43" s="158" t="s">
        <v>155</v>
      </c>
      <c r="U43" s="158">
        <v>0.38979999999999998</v>
      </c>
      <c r="V43" s="158">
        <f>ROUND(E43*U43,2)</f>
        <v>1.25</v>
      </c>
      <c r="W43" s="158"/>
      <c r="X43" s="158" t="s">
        <v>156</v>
      </c>
      <c r="Y43" s="147"/>
      <c r="Z43" s="147"/>
      <c r="AA43" s="147"/>
      <c r="AB43" s="147"/>
      <c r="AC43" s="147"/>
      <c r="AD43" s="147"/>
      <c r="AE43" s="147"/>
      <c r="AF43" s="147"/>
      <c r="AG43" s="147" t="s">
        <v>157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 x14ac:dyDescent="0.2">
      <c r="A44" s="154"/>
      <c r="B44" s="155"/>
      <c r="C44" s="189" t="s">
        <v>211</v>
      </c>
      <c r="D44" s="160"/>
      <c r="E44" s="161">
        <v>3.15</v>
      </c>
      <c r="F44" s="158"/>
      <c r="G44" s="158"/>
      <c r="H44" s="158"/>
      <c r="I44" s="158"/>
      <c r="J44" s="158"/>
      <c r="K44" s="158"/>
      <c r="L44" s="158"/>
      <c r="M44" s="158"/>
      <c r="N44" s="157"/>
      <c r="O44" s="157"/>
      <c r="P44" s="157"/>
      <c r="Q44" s="157"/>
      <c r="R44" s="158"/>
      <c r="S44" s="158"/>
      <c r="T44" s="158"/>
      <c r="U44" s="158"/>
      <c r="V44" s="158"/>
      <c r="W44" s="158"/>
      <c r="X44" s="158"/>
      <c r="Y44" s="147"/>
      <c r="Z44" s="147"/>
      <c r="AA44" s="147"/>
      <c r="AB44" s="147"/>
      <c r="AC44" s="147"/>
      <c r="AD44" s="147"/>
      <c r="AE44" s="147"/>
      <c r="AF44" s="147"/>
      <c r="AG44" s="147" t="s">
        <v>159</v>
      </c>
      <c r="AH44" s="147">
        <v>0</v>
      </c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1" x14ac:dyDescent="0.2">
      <c r="A45" s="154"/>
      <c r="B45" s="155"/>
      <c r="C45" s="189" t="s">
        <v>212</v>
      </c>
      <c r="D45" s="160"/>
      <c r="E45" s="161">
        <v>0.05</v>
      </c>
      <c r="F45" s="158"/>
      <c r="G45" s="158"/>
      <c r="H45" s="158"/>
      <c r="I45" s="158"/>
      <c r="J45" s="158"/>
      <c r="K45" s="158"/>
      <c r="L45" s="158"/>
      <c r="M45" s="158"/>
      <c r="N45" s="157"/>
      <c r="O45" s="157"/>
      <c r="P45" s="157"/>
      <c r="Q45" s="157"/>
      <c r="R45" s="158"/>
      <c r="S45" s="158"/>
      <c r="T45" s="158"/>
      <c r="U45" s="158"/>
      <c r="V45" s="158"/>
      <c r="W45" s="158"/>
      <c r="X45" s="158"/>
      <c r="Y45" s="147"/>
      <c r="Z45" s="147"/>
      <c r="AA45" s="147"/>
      <c r="AB45" s="147"/>
      <c r="AC45" s="147"/>
      <c r="AD45" s="147"/>
      <c r="AE45" s="147"/>
      <c r="AF45" s="147"/>
      <c r="AG45" s="147" t="s">
        <v>159</v>
      </c>
      <c r="AH45" s="147">
        <v>0</v>
      </c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1" x14ac:dyDescent="0.2">
      <c r="A46" s="174">
        <v>15</v>
      </c>
      <c r="B46" s="175" t="s">
        <v>213</v>
      </c>
      <c r="C46" s="188" t="s">
        <v>214</v>
      </c>
      <c r="D46" s="176" t="s">
        <v>189</v>
      </c>
      <c r="E46" s="177">
        <v>351.5</v>
      </c>
      <c r="F46" s="178"/>
      <c r="G46" s="179">
        <f>ROUND(E46*F46,2)</f>
        <v>0</v>
      </c>
      <c r="H46" s="159"/>
      <c r="I46" s="158">
        <f>ROUND(E46*H46,2)</f>
        <v>0</v>
      </c>
      <c r="J46" s="159"/>
      <c r="K46" s="158">
        <f>ROUND(E46*J46,2)</f>
        <v>0</v>
      </c>
      <c r="L46" s="158">
        <v>21</v>
      </c>
      <c r="M46" s="158">
        <f>G46*(1+L46/100)</f>
        <v>0</v>
      </c>
      <c r="N46" s="157">
        <v>0</v>
      </c>
      <c r="O46" s="157">
        <f>ROUND(E46*N46,2)</f>
        <v>0</v>
      </c>
      <c r="P46" s="157">
        <v>0</v>
      </c>
      <c r="Q46" s="157">
        <f>ROUND(E46*P46,2)</f>
        <v>0</v>
      </c>
      <c r="R46" s="158"/>
      <c r="S46" s="158" t="s">
        <v>155</v>
      </c>
      <c r="T46" s="158" t="s">
        <v>155</v>
      </c>
      <c r="U46" s="158">
        <v>0.187</v>
      </c>
      <c r="V46" s="158">
        <f>ROUND(E46*U46,2)</f>
        <v>65.73</v>
      </c>
      <c r="W46" s="158"/>
      <c r="X46" s="158" t="s">
        <v>156</v>
      </c>
      <c r="Y46" s="147"/>
      <c r="Z46" s="147"/>
      <c r="AA46" s="147"/>
      <c r="AB46" s="147"/>
      <c r="AC46" s="147"/>
      <c r="AD46" s="147"/>
      <c r="AE46" s="147"/>
      <c r="AF46" s="147"/>
      <c r="AG46" s="147" t="s">
        <v>157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1" x14ac:dyDescent="0.2">
      <c r="A47" s="154"/>
      <c r="B47" s="155"/>
      <c r="C47" s="189" t="s">
        <v>215</v>
      </c>
      <c r="D47" s="160"/>
      <c r="E47" s="161">
        <v>122.4</v>
      </c>
      <c r="F47" s="158"/>
      <c r="G47" s="158"/>
      <c r="H47" s="158"/>
      <c r="I47" s="158"/>
      <c r="J47" s="158"/>
      <c r="K47" s="158"/>
      <c r="L47" s="158"/>
      <c r="M47" s="158"/>
      <c r="N47" s="157"/>
      <c r="O47" s="157"/>
      <c r="P47" s="157"/>
      <c r="Q47" s="157"/>
      <c r="R47" s="158"/>
      <c r="S47" s="158"/>
      <c r="T47" s="158"/>
      <c r="U47" s="158"/>
      <c r="V47" s="158"/>
      <c r="W47" s="158"/>
      <c r="X47" s="158"/>
      <c r="Y47" s="147"/>
      <c r="Z47" s="147"/>
      <c r="AA47" s="147"/>
      <c r="AB47" s="147"/>
      <c r="AC47" s="147"/>
      <c r="AD47" s="147"/>
      <c r="AE47" s="147"/>
      <c r="AF47" s="147"/>
      <c r="AG47" s="147" t="s">
        <v>159</v>
      </c>
      <c r="AH47" s="147">
        <v>0</v>
      </c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1" x14ac:dyDescent="0.2">
      <c r="A48" s="154"/>
      <c r="B48" s="155"/>
      <c r="C48" s="189" t="s">
        <v>216</v>
      </c>
      <c r="D48" s="160"/>
      <c r="E48" s="161">
        <v>193.2</v>
      </c>
      <c r="F48" s="158"/>
      <c r="G48" s="158"/>
      <c r="H48" s="158"/>
      <c r="I48" s="158"/>
      <c r="J48" s="158"/>
      <c r="K48" s="158"/>
      <c r="L48" s="158"/>
      <c r="M48" s="158"/>
      <c r="N48" s="157"/>
      <c r="O48" s="157"/>
      <c r="P48" s="157"/>
      <c r="Q48" s="157"/>
      <c r="R48" s="158"/>
      <c r="S48" s="158"/>
      <c r="T48" s="158"/>
      <c r="U48" s="158"/>
      <c r="V48" s="158"/>
      <c r="W48" s="158"/>
      <c r="X48" s="158"/>
      <c r="Y48" s="147"/>
      <c r="Z48" s="147"/>
      <c r="AA48" s="147"/>
      <c r="AB48" s="147"/>
      <c r="AC48" s="147"/>
      <c r="AD48" s="147"/>
      <c r="AE48" s="147"/>
      <c r="AF48" s="147"/>
      <c r="AG48" s="147" t="s">
        <v>159</v>
      </c>
      <c r="AH48" s="147">
        <v>0</v>
      </c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1" x14ac:dyDescent="0.2">
      <c r="A49" s="154"/>
      <c r="B49" s="155"/>
      <c r="C49" s="189" t="s">
        <v>217</v>
      </c>
      <c r="D49" s="160"/>
      <c r="E49" s="161">
        <v>31.5</v>
      </c>
      <c r="F49" s="158"/>
      <c r="G49" s="158"/>
      <c r="H49" s="158"/>
      <c r="I49" s="158"/>
      <c r="J49" s="158"/>
      <c r="K49" s="158"/>
      <c r="L49" s="158"/>
      <c r="M49" s="158"/>
      <c r="N49" s="157"/>
      <c r="O49" s="157"/>
      <c r="P49" s="157"/>
      <c r="Q49" s="157"/>
      <c r="R49" s="158"/>
      <c r="S49" s="158"/>
      <c r="T49" s="158"/>
      <c r="U49" s="158"/>
      <c r="V49" s="158"/>
      <c r="W49" s="158"/>
      <c r="X49" s="158"/>
      <c r="Y49" s="147"/>
      <c r="Z49" s="147"/>
      <c r="AA49" s="147"/>
      <c r="AB49" s="147"/>
      <c r="AC49" s="147"/>
      <c r="AD49" s="147"/>
      <c r="AE49" s="147"/>
      <c r="AF49" s="147"/>
      <c r="AG49" s="147" t="s">
        <v>159</v>
      </c>
      <c r="AH49" s="147">
        <v>0</v>
      </c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1" x14ac:dyDescent="0.2">
      <c r="A50" s="154"/>
      <c r="B50" s="155"/>
      <c r="C50" s="189" t="s">
        <v>218</v>
      </c>
      <c r="D50" s="160"/>
      <c r="E50" s="161">
        <v>4.4000000000000004</v>
      </c>
      <c r="F50" s="158"/>
      <c r="G50" s="158"/>
      <c r="H50" s="158"/>
      <c r="I50" s="158"/>
      <c r="J50" s="158"/>
      <c r="K50" s="158"/>
      <c r="L50" s="158"/>
      <c r="M50" s="158"/>
      <c r="N50" s="157"/>
      <c r="O50" s="157"/>
      <c r="P50" s="157"/>
      <c r="Q50" s="157"/>
      <c r="R50" s="158"/>
      <c r="S50" s="158"/>
      <c r="T50" s="158"/>
      <c r="U50" s="158"/>
      <c r="V50" s="158"/>
      <c r="W50" s="158"/>
      <c r="X50" s="158"/>
      <c r="Y50" s="147"/>
      <c r="Z50" s="147"/>
      <c r="AA50" s="147"/>
      <c r="AB50" s="147"/>
      <c r="AC50" s="147"/>
      <c r="AD50" s="147"/>
      <c r="AE50" s="147"/>
      <c r="AF50" s="147"/>
      <c r="AG50" s="147" t="s">
        <v>159</v>
      </c>
      <c r="AH50" s="147">
        <v>0</v>
      </c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 x14ac:dyDescent="0.2">
      <c r="A51" s="174">
        <v>16</v>
      </c>
      <c r="B51" s="175" t="s">
        <v>219</v>
      </c>
      <c r="C51" s="188" t="s">
        <v>220</v>
      </c>
      <c r="D51" s="176" t="s">
        <v>189</v>
      </c>
      <c r="E51" s="177">
        <v>175.8</v>
      </c>
      <c r="F51" s="178"/>
      <c r="G51" s="179">
        <f>ROUND(E51*F51,2)</f>
        <v>0</v>
      </c>
      <c r="H51" s="159"/>
      <c r="I51" s="158">
        <f>ROUND(E51*H51,2)</f>
        <v>0</v>
      </c>
      <c r="J51" s="159"/>
      <c r="K51" s="158">
        <f>ROUND(E51*J51,2)</f>
        <v>0</v>
      </c>
      <c r="L51" s="158">
        <v>21</v>
      </c>
      <c r="M51" s="158">
        <f>G51*(1+L51/100)</f>
        <v>0</v>
      </c>
      <c r="N51" s="157">
        <v>0</v>
      </c>
      <c r="O51" s="157">
        <f>ROUND(E51*N51,2)</f>
        <v>0</v>
      </c>
      <c r="P51" s="157">
        <v>0</v>
      </c>
      <c r="Q51" s="157">
        <f>ROUND(E51*P51,2)</f>
        <v>0</v>
      </c>
      <c r="R51" s="158"/>
      <c r="S51" s="158" t="s">
        <v>155</v>
      </c>
      <c r="T51" s="158" t="s">
        <v>155</v>
      </c>
      <c r="U51" s="158">
        <v>5.8000000000000003E-2</v>
      </c>
      <c r="V51" s="158">
        <f>ROUND(E51*U51,2)</f>
        <v>10.199999999999999</v>
      </c>
      <c r="W51" s="158"/>
      <c r="X51" s="158" t="s">
        <v>156</v>
      </c>
      <c r="Y51" s="147"/>
      <c r="Z51" s="147"/>
      <c r="AA51" s="147"/>
      <c r="AB51" s="147"/>
      <c r="AC51" s="147"/>
      <c r="AD51" s="147"/>
      <c r="AE51" s="147"/>
      <c r="AF51" s="147"/>
      <c r="AG51" s="147" t="s">
        <v>157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1" x14ac:dyDescent="0.2">
      <c r="A52" s="154"/>
      <c r="B52" s="155"/>
      <c r="C52" s="189" t="s">
        <v>221</v>
      </c>
      <c r="D52" s="160"/>
      <c r="E52" s="161">
        <v>175.75</v>
      </c>
      <c r="F52" s="158"/>
      <c r="G52" s="158"/>
      <c r="H52" s="158"/>
      <c r="I52" s="158"/>
      <c r="J52" s="158"/>
      <c r="K52" s="158"/>
      <c r="L52" s="158"/>
      <c r="M52" s="158"/>
      <c r="N52" s="157"/>
      <c r="O52" s="157"/>
      <c r="P52" s="157"/>
      <c r="Q52" s="157"/>
      <c r="R52" s="158"/>
      <c r="S52" s="158"/>
      <c r="T52" s="158"/>
      <c r="U52" s="158"/>
      <c r="V52" s="158"/>
      <c r="W52" s="158"/>
      <c r="X52" s="158"/>
      <c r="Y52" s="147"/>
      <c r="Z52" s="147"/>
      <c r="AA52" s="147"/>
      <c r="AB52" s="147"/>
      <c r="AC52" s="147"/>
      <c r="AD52" s="147"/>
      <c r="AE52" s="147"/>
      <c r="AF52" s="147"/>
      <c r="AG52" s="147" t="s">
        <v>159</v>
      </c>
      <c r="AH52" s="147">
        <v>0</v>
      </c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1" x14ac:dyDescent="0.2">
      <c r="A53" s="154"/>
      <c r="B53" s="155"/>
      <c r="C53" s="189" t="s">
        <v>212</v>
      </c>
      <c r="D53" s="160"/>
      <c r="E53" s="161">
        <v>0.05</v>
      </c>
      <c r="F53" s="158"/>
      <c r="G53" s="158"/>
      <c r="H53" s="158"/>
      <c r="I53" s="158"/>
      <c r="J53" s="158"/>
      <c r="K53" s="158"/>
      <c r="L53" s="158"/>
      <c r="M53" s="158"/>
      <c r="N53" s="157"/>
      <c r="O53" s="157"/>
      <c r="P53" s="157"/>
      <c r="Q53" s="157"/>
      <c r="R53" s="158"/>
      <c r="S53" s="158"/>
      <c r="T53" s="158"/>
      <c r="U53" s="158"/>
      <c r="V53" s="158"/>
      <c r="W53" s="158"/>
      <c r="X53" s="158"/>
      <c r="Y53" s="147"/>
      <c r="Z53" s="147"/>
      <c r="AA53" s="147"/>
      <c r="AB53" s="147"/>
      <c r="AC53" s="147"/>
      <c r="AD53" s="147"/>
      <c r="AE53" s="147"/>
      <c r="AF53" s="147"/>
      <c r="AG53" s="147" t="s">
        <v>159</v>
      </c>
      <c r="AH53" s="147">
        <v>0</v>
      </c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1" x14ac:dyDescent="0.2">
      <c r="A54" s="174">
        <v>17</v>
      </c>
      <c r="B54" s="175" t="s">
        <v>222</v>
      </c>
      <c r="C54" s="188" t="s">
        <v>223</v>
      </c>
      <c r="D54" s="176" t="s">
        <v>153</v>
      </c>
      <c r="E54" s="177">
        <v>1418</v>
      </c>
      <c r="F54" s="178"/>
      <c r="G54" s="179">
        <f>ROUND(E54*F54,2)</f>
        <v>0</v>
      </c>
      <c r="H54" s="159"/>
      <c r="I54" s="158">
        <f>ROUND(E54*H54,2)</f>
        <v>0</v>
      </c>
      <c r="J54" s="159"/>
      <c r="K54" s="158">
        <f>ROUND(E54*J54,2)</f>
        <v>0</v>
      </c>
      <c r="L54" s="158">
        <v>21</v>
      </c>
      <c r="M54" s="158">
        <f>G54*(1+L54/100)</f>
        <v>0</v>
      </c>
      <c r="N54" s="157">
        <v>0</v>
      </c>
      <c r="O54" s="157">
        <f>ROUND(E54*N54,2)</f>
        <v>0</v>
      </c>
      <c r="P54" s="157">
        <v>0</v>
      </c>
      <c r="Q54" s="157">
        <f>ROUND(E54*P54,2)</f>
        <v>0</v>
      </c>
      <c r="R54" s="158"/>
      <c r="S54" s="158" t="s">
        <v>155</v>
      </c>
      <c r="T54" s="158" t="s">
        <v>155</v>
      </c>
      <c r="U54" s="158">
        <v>1.7999999999999999E-2</v>
      </c>
      <c r="V54" s="158">
        <f>ROUND(E54*U54,2)</f>
        <v>25.52</v>
      </c>
      <c r="W54" s="158"/>
      <c r="X54" s="158" t="s">
        <v>156</v>
      </c>
      <c r="Y54" s="147"/>
      <c r="Z54" s="147"/>
      <c r="AA54" s="147"/>
      <c r="AB54" s="147"/>
      <c r="AC54" s="147"/>
      <c r="AD54" s="147"/>
      <c r="AE54" s="147"/>
      <c r="AF54" s="147"/>
      <c r="AG54" s="147" t="s">
        <v>157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1" x14ac:dyDescent="0.2">
      <c r="A55" s="154"/>
      <c r="B55" s="155"/>
      <c r="C55" s="189" t="s">
        <v>224</v>
      </c>
      <c r="D55" s="160"/>
      <c r="E55" s="161">
        <v>612</v>
      </c>
      <c r="F55" s="158"/>
      <c r="G55" s="158"/>
      <c r="H55" s="158"/>
      <c r="I55" s="158"/>
      <c r="J55" s="158"/>
      <c r="K55" s="158"/>
      <c r="L55" s="158"/>
      <c r="M55" s="158"/>
      <c r="N55" s="157"/>
      <c r="O55" s="157"/>
      <c r="P55" s="157"/>
      <c r="Q55" s="157"/>
      <c r="R55" s="158"/>
      <c r="S55" s="158"/>
      <c r="T55" s="158"/>
      <c r="U55" s="158"/>
      <c r="V55" s="158"/>
      <c r="W55" s="158"/>
      <c r="X55" s="158"/>
      <c r="Y55" s="147"/>
      <c r="Z55" s="147"/>
      <c r="AA55" s="147"/>
      <c r="AB55" s="147"/>
      <c r="AC55" s="147"/>
      <c r="AD55" s="147"/>
      <c r="AE55" s="147"/>
      <c r="AF55" s="147"/>
      <c r="AG55" s="147" t="s">
        <v>159</v>
      </c>
      <c r="AH55" s="147">
        <v>0</v>
      </c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1" x14ac:dyDescent="0.2">
      <c r="A56" s="154"/>
      <c r="B56" s="155"/>
      <c r="C56" s="189" t="s">
        <v>225</v>
      </c>
      <c r="D56" s="160"/>
      <c r="E56" s="161">
        <v>552</v>
      </c>
      <c r="F56" s="158"/>
      <c r="G56" s="158"/>
      <c r="H56" s="158"/>
      <c r="I56" s="158"/>
      <c r="J56" s="158"/>
      <c r="K56" s="158"/>
      <c r="L56" s="158"/>
      <c r="M56" s="158"/>
      <c r="N56" s="157"/>
      <c r="O56" s="157"/>
      <c r="P56" s="157"/>
      <c r="Q56" s="157"/>
      <c r="R56" s="158"/>
      <c r="S56" s="158"/>
      <c r="T56" s="158"/>
      <c r="U56" s="158"/>
      <c r="V56" s="158"/>
      <c r="W56" s="158"/>
      <c r="X56" s="158"/>
      <c r="Y56" s="147"/>
      <c r="Z56" s="147"/>
      <c r="AA56" s="147"/>
      <c r="AB56" s="147"/>
      <c r="AC56" s="147"/>
      <c r="AD56" s="147"/>
      <c r="AE56" s="147"/>
      <c r="AF56" s="147"/>
      <c r="AG56" s="147" t="s">
        <v>159</v>
      </c>
      <c r="AH56" s="147">
        <v>0</v>
      </c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1" x14ac:dyDescent="0.2">
      <c r="A57" s="154"/>
      <c r="B57" s="155"/>
      <c r="C57" s="189" t="s">
        <v>226</v>
      </c>
      <c r="D57" s="160"/>
      <c r="E57" s="161">
        <v>210</v>
      </c>
      <c r="F57" s="158"/>
      <c r="G57" s="158"/>
      <c r="H57" s="158"/>
      <c r="I57" s="158"/>
      <c r="J57" s="158"/>
      <c r="K57" s="158"/>
      <c r="L57" s="158"/>
      <c r="M57" s="158"/>
      <c r="N57" s="157"/>
      <c r="O57" s="157"/>
      <c r="P57" s="157"/>
      <c r="Q57" s="157"/>
      <c r="R57" s="158"/>
      <c r="S57" s="158"/>
      <c r="T57" s="158"/>
      <c r="U57" s="158"/>
      <c r="V57" s="158"/>
      <c r="W57" s="158"/>
      <c r="X57" s="158"/>
      <c r="Y57" s="147"/>
      <c r="Z57" s="147"/>
      <c r="AA57" s="147"/>
      <c r="AB57" s="147"/>
      <c r="AC57" s="147"/>
      <c r="AD57" s="147"/>
      <c r="AE57" s="147"/>
      <c r="AF57" s="147"/>
      <c r="AG57" s="147" t="s">
        <v>159</v>
      </c>
      <c r="AH57" s="147">
        <v>0</v>
      </c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1" x14ac:dyDescent="0.2">
      <c r="A58" s="154"/>
      <c r="B58" s="155"/>
      <c r="C58" s="189" t="s">
        <v>227</v>
      </c>
      <c r="D58" s="160"/>
      <c r="E58" s="161">
        <v>44</v>
      </c>
      <c r="F58" s="158"/>
      <c r="G58" s="158"/>
      <c r="H58" s="158"/>
      <c r="I58" s="158"/>
      <c r="J58" s="158"/>
      <c r="K58" s="158"/>
      <c r="L58" s="158"/>
      <c r="M58" s="158"/>
      <c r="N58" s="157"/>
      <c r="O58" s="157"/>
      <c r="P58" s="157"/>
      <c r="Q58" s="157"/>
      <c r="R58" s="158"/>
      <c r="S58" s="158"/>
      <c r="T58" s="158"/>
      <c r="U58" s="158"/>
      <c r="V58" s="158"/>
      <c r="W58" s="158"/>
      <c r="X58" s="158"/>
      <c r="Y58" s="147"/>
      <c r="Z58" s="147"/>
      <c r="AA58" s="147"/>
      <c r="AB58" s="147"/>
      <c r="AC58" s="147"/>
      <c r="AD58" s="147"/>
      <c r="AE58" s="147"/>
      <c r="AF58" s="147"/>
      <c r="AG58" s="147" t="s">
        <v>159</v>
      </c>
      <c r="AH58" s="147">
        <v>0</v>
      </c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1" x14ac:dyDescent="0.2">
      <c r="A59" s="174">
        <v>18</v>
      </c>
      <c r="B59" s="175" t="s">
        <v>228</v>
      </c>
      <c r="C59" s="188" t="s">
        <v>229</v>
      </c>
      <c r="D59" s="176" t="s">
        <v>189</v>
      </c>
      <c r="E59" s="177">
        <v>368.7</v>
      </c>
      <c r="F59" s="178"/>
      <c r="G59" s="179">
        <f>ROUND(E59*F59,2)</f>
        <v>0</v>
      </c>
      <c r="H59" s="159"/>
      <c r="I59" s="158">
        <f>ROUND(E59*H59,2)</f>
        <v>0</v>
      </c>
      <c r="J59" s="159"/>
      <c r="K59" s="158">
        <f>ROUND(E59*J59,2)</f>
        <v>0</v>
      </c>
      <c r="L59" s="158">
        <v>21</v>
      </c>
      <c r="M59" s="158">
        <f>G59*(1+L59/100)</f>
        <v>0</v>
      </c>
      <c r="N59" s="157">
        <v>0</v>
      </c>
      <c r="O59" s="157">
        <f>ROUND(E59*N59,2)</f>
        <v>0</v>
      </c>
      <c r="P59" s="157">
        <v>0</v>
      </c>
      <c r="Q59" s="157">
        <f>ROUND(E59*P59,2)</f>
        <v>0</v>
      </c>
      <c r="R59" s="158"/>
      <c r="S59" s="158" t="s">
        <v>155</v>
      </c>
      <c r="T59" s="158" t="s">
        <v>155</v>
      </c>
      <c r="U59" s="158">
        <v>1.0999999999999999E-2</v>
      </c>
      <c r="V59" s="158">
        <f>ROUND(E59*U59,2)</f>
        <v>4.0599999999999996</v>
      </c>
      <c r="W59" s="158"/>
      <c r="X59" s="158" t="s">
        <v>156</v>
      </c>
      <c r="Y59" s="147"/>
      <c r="Z59" s="147"/>
      <c r="AA59" s="147"/>
      <c r="AB59" s="147"/>
      <c r="AC59" s="147"/>
      <c r="AD59" s="147"/>
      <c r="AE59" s="147"/>
      <c r="AF59" s="147"/>
      <c r="AG59" s="147" t="s">
        <v>157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ht="22.5" outlineLevel="1" x14ac:dyDescent="0.2">
      <c r="A60" s="154"/>
      <c r="B60" s="155"/>
      <c r="C60" s="189" t="s">
        <v>230</v>
      </c>
      <c r="D60" s="160"/>
      <c r="E60" s="161">
        <v>368.7</v>
      </c>
      <c r="F60" s="158"/>
      <c r="G60" s="158"/>
      <c r="H60" s="158"/>
      <c r="I60" s="158"/>
      <c r="J60" s="158"/>
      <c r="K60" s="158"/>
      <c r="L60" s="158"/>
      <c r="M60" s="158"/>
      <c r="N60" s="157"/>
      <c r="O60" s="157"/>
      <c r="P60" s="157"/>
      <c r="Q60" s="157"/>
      <c r="R60" s="158"/>
      <c r="S60" s="158"/>
      <c r="T60" s="158"/>
      <c r="U60" s="158"/>
      <c r="V60" s="158"/>
      <c r="W60" s="158"/>
      <c r="X60" s="158"/>
      <c r="Y60" s="147"/>
      <c r="Z60" s="147"/>
      <c r="AA60" s="147"/>
      <c r="AB60" s="147"/>
      <c r="AC60" s="147"/>
      <c r="AD60" s="147"/>
      <c r="AE60" s="147"/>
      <c r="AF60" s="147"/>
      <c r="AG60" s="147" t="s">
        <v>159</v>
      </c>
      <c r="AH60" s="147">
        <v>0</v>
      </c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1" x14ac:dyDescent="0.2">
      <c r="A61" s="174">
        <v>19</v>
      </c>
      <c r="B61" s="175" t="s">
        <v>231</v>
      </c>
      <c r="C61" s="188" t="s">
        <v>232</v>
      </c>
      <c r="D61" s="176" t="s">
        <v>189</v>
      </c>
      <c r="E61" s="177">
        <v>654</v>
      </c>
      <c r="F61" s="178"/>
      <c r="G61" s="179">
        <f>ROUND(E61*F61,2)</f>
        <v>0</v>
      </c>
      <c r="H61" s="159"/>
      <c r="I61" s="158">
        <f>ROUND(E61*H61,2)</f>
        <v>0</v>
      </c>
      <c r="J61" s="159"/>
      <c r="K61" s="158">
        <f>ROUND(E61*J61,2)</f>
        <v>0</v>
      </c>
      <c r="L61" s="158">
        <v>21</v>
      </c>
      <c r="M61" s="158">
        <f>G61*(1+L61/100)</f>
        <v>0</v>
      </c>
      <c r="N61" s="157">
        <v>0</v>
      </c>
      <c r="O61" s="157">
        <f>ROUND(E61*N61,2)</f>
        <v>0</v>
      </c>
      <c r="P61" s="157">
        <v>0</v>
      </c>
      <c r="Q61" s="157">
        <f>ROUND(E61*P61,2)</f>
        <v>0</v>
      </c>
      <c r="R61" s="158"/>
      <c r="S61" s="158" t="s">
        <v>155</v>
      </c>
      <c r="T61" s="158" t="s">
        <v>155</v>
      </c>
      <c r="U61" s="158">
        <v>6.7000000000000004E-2</v>
      </c>
      <c r="V61" s="158">
        <f>ROUND(E61*U61,2)</f>
        <v>43.82</v>
      </c>
      <c r="W61" s="158"/>
      <c r="X61" s="158" t="s">
        <v>156</v>
      </c>
      <c r="Y61" s="147"/>
      <c r="Z61" s="147"/>
      <c r="AA61" s="147"/>
      <c r="AB61" s="147"/>
      <c r="AC61" s="147"/>
      <c r="AD61" s="147"/>
      <c r="AE61" s="147"/>
      <c r="AF61" s="147"/>
      <c r="AG61" s="147" t="s">
        <v>157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1" x14ac:dyDescent="0.2">
      <c r="A62" s="154"/>
      <c r="B62" s="155"/>
      <c r="C62" s="189" t="s">
        <v>233</v>
      </c>
      <c r="D62" s="160"/>
      <c r="E62" s="161">
        <v>654</v>
      </c>
      <c r="F62" s="158"/>
      <c r="G62" s="158"/>
      <c r="H62" s="158"/>
      <c r="I62" s="158"/>
      <c r="J62" s="158"/>
      <c r="K62" s="158"/>
      <c r="L62" s="158"/>
      <c r="M62" s="158"/>
      <c r="N62" s="157"/>
      <c r="O62" s="157"/>
      <c r="P62" s="157"/>
      <c r="Q62" s="157"/>
      <c r="R62" s="158"/>
      <c r="S62" s="158"/>
      <c r="T62" s="158"/>
      <c r="U62" s="158"/>
      <c r="V62" s="158"/>
      <c r="W62" s="158"/>
      <c r="X62" s="158"/>
      <c r="Y62" s="147"/>
      <c r="Z62" s="147"/>
      <c r="AA62" s="147"/>
      <c r="AB62" s="147"/>
      <c r="AC62" s="147"/>
      <c r="AD62" s="147"/>
      <c r="AE62" s="147"/>
      <c r="AF62" s="147"/>
      <c r="AG62" s="147" t="s">
        <v>159</v>
      </c>
      <c r="AH62" s="147">
        <v>5</v>
      </c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1" x14ac:dyDescent="0.2">
      <c r="A63" s="174">
        <v>20</v>
      </c>
      <c r="B63" s="175" t="s">
        <v>234</v>
      </c>
      <c r="C63" s="188" t="s">
        <v>235</v>
      </c>
      <c r="D63" s="176" t="s">
        <v>189</v>
      </c>
      <c r="E63" s="177">
        <v>654</v>
      </c>
      <c r="F63" s="178"/>
      <c r="G63" s="179">
        <f>ROUND(E63*F63,2)</f>
        <v>0</v>
      </c>
      <c r="H63" s="159"/>
      <c r="I63" s="158">
        <f>ROUND(E63*H63,2)</f>
        <v>0</v>
      </c>
      <c r="J63" s="159"/>
      <c r="K63" s="158">
        <f>ROUND(E63*J63,2)</f>
        <v>0</v>
      </c>
      <c r="L63" s="158">
        <v>21</v>
      </c>
      <c r="M63" s="158">
        <f>G63*(1+L63/100)</f>
        <v>0</v>
      </c>
      <c r="N63" s="157">
        <v>0</v>
      </c>
      <c r="O63" s="157">
        <f>ROUND(E63*N63,2)</f>
        <v>0</v>
      </c>
      <c r="P63" s="157">
        <v>0</v>
      </c>
      <c r="Q63" s="157">
        <f>ROUND(E63*P63,2)</f>
        <v>0</v>
      </c>
      <c r="R63" s="158"/>
      <c r="S63" s="158" t="s">
        <v>155</v>
      </c>
      <c r="T63" s="158" t="s">
        <v>155</v>
      </c>
      <c r="U63" s="158">
        <v>0.11</v>
      </c>
      <c r="V63" s="158">
        <f>ROUND(E63*U63,2)</f>
        <v>71.94</v>
      </c>
      <c r="W63" s="158"/>
      <c r="X63" s="158" t="s">
        <v>156</v>
      </c>
      <c r="Y63" s="147"/>
      <c r="Z63" s="147"/>
      <c r="AA63" s="147"/>
      <c r="AB63" s="147"/>
      <c r="AC63" s="147"/>
      <c r="AD63" s="147"/>
      <c r="AE63" s="147"/>
      <c r="AF63" s="147"/>
      <c r="AG63" s="147" t="s">
        <v>157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1" x14ac:dyDescent="0.2">
      <c r="A64" s="154"/>
      <c r="B64" s="155"/>
      <c r="C64" s="189" t="s">
        <v>233</v>
      </c>
      <c r="D64" s="160"/>
      <c r="E64" s="161">
        <v>654</v>
      </c>
      <c r="F64" s="158"/>
      <c r="G64" s="158"/>
      <c r="H64" s="158"/>
      <c r="I64" s="158"/>
      <c r="J64" s="158"/>
      <c r="K64" s="158"/>
      <c r="L64" s="158"/>
      <c r="M64" s="158"/>
      <c r="N64" s="157"/>
      <c r="O64" s="157"/>
      <c r="P64" s="157"/>
      <c r="Q64" s="157"/>
      <c r="R64" s="158"/>
      <c r="S64" s="158"/>
      <c r="T64" s="158"/>
      <c r="U64" s="158"/>
      <c r="V64" s="158"/>
      <c r="W64" s="158"/>
      <c r="X64" s="158"/>
      <c r="Y64" s="147"/>
      <c r="Z64" s="147"/>
      <c r="AA64" s="147"/>
      <c r="AB64" s="147"/>
      <c r="AC64" s="147"/>
      <c r="AD64" s="147"/>
      <c r="AE64" s="147"/>
      <c r="AF64" s="147"/>
      <c r="AG64" s="147" t="s">
        <v>159</v>
      </c>
      <c r="AH64" s="147">
        <v>5</v>
      </c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ht="22.5" outlineLevel="1" x14ac:dyDescent="0.2">
      <c r="A65" s="174">
        <v>21</v>
      </c>
      <c r="B65" s="175" t="s">
        <v>236</v>
      </c>
      <c r="C65" s="188" t="s">
        <v>237</v>
      </c>
      <c r="D65" s="176" t="s">
        <v>153</v>
      </c>
      <c r="E65" s="177">
        <v>5965</v>
      </c>
      <c r="F65" s="178"/>
      <c r="G65" s="179">
        <f>ROUND(E65*F65,2)</f>
        <v>0</v>
      </c>
      <c r="H65" s="159"/>
      <c r="I65" s="158">
        <f>ROUND(E65*H65,2)</f>
        <v>0</v>
      </c>
      <c r="J65" s="159"/>
      <c r="K65" s="158">
        <f>ROUND(E65*J65,2)</f>
        <v>0</v>
      </c>
      <c r="L65" s="158">
        <v>21</v>
      </c>
      <c r="M65" s="158">
        <f>G65*(1+L65/100)</f>
        <v>0</v>
      </c>
      <c r="N65" s="157">
        <v>1.1E-4</v>
      </c>
      <c r="O65" s="157">
        <f>ROUND(E65*N65,2)</f>
        <v>0.66</v>
      </c>
      <c r="P65" s="157">
        <v>0</v>
      </c>
      <c r="Q65" s="157">
        <f>ROUND(E65*P65,2)</f>
        <v>0</v>
      </c>
      <c r="R65" s="158"/>
      <c r="S65" s="158" t="s">
        <v>155</v>
      </c>
      <c r="T65" s="158" t="s">
        <v>238</v>
      </c>
      <c r="U65" s="158">
        <v>1.1339999999999999E-2</v>
      </c>
      <c r="V65" s="158">
        <f>ROUND(E65*U65,2)</f>
        <v>67.64</v>
      </c>
      <c r="W65" s="158"/>
      <c r="X65" s="158" t="s">
        <v>239</v>
      </c>
      <c r="Y65" s="147"/>
      <c r="Z65" s="147"/>
      <c r="AA65" s="147"/>
      <c r="AB65" s="147"/>
      <c r="AC65" s="147"/>
      <c r="AD65" s="147"/>
      <c r="AE65" s="147"/>
      <c r="AF65" s="147"/>
      <c r="AG65" s="147" t="s">
        <v>240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ht="22.5" outlineLevel="1" x14ac:dyDescent="0.2">
      <c r="A66" s="154"/>
      <c r="B66" s="155"/>
      <c r="C66" s="189" t="s">
        <v>241</v>
      </c>
      <c r="D66" s="160"/>
      <c r="E66" s="161">
        <v>5965</v>
      </c>
      <c r="F66" s="158"/>
      <c r="G66" s="158"/>
      <c r="H66" s="158"/>
      <c r="I66" s="158"/>
      <c r="J66" s="158"/>
      <c r="K66" s="158"/>
      <c r="L66" s="158"/>
      <c r="M66" s="158"/>
      <c r="N66" s="157"/>
      <c r="O66" s="157"/>
      <c r="P66" s="157"/>
      <c r="Q66" s="157"/>
      <c r="R66" s="158"/>
      <c r="S66" s="158"/>
      <c r="T66" s="158"/>
      <c r="U66" s="158"/>
      <c r="V66" s="158"/>
      <c r="W66" s="158"/>
      <c r="X66" s="158"/>
      <c r="Y66" s="147"/>
      <c r="Z66" s="147"/>
      <c r="AA66" s="147"/>
      <c r="AB66" s="147"/>
      <c r="AC66" s="147"/>
      <c r="AD66" s="147"/>
      <c r="AE66" s="147"/>
      <c r="AF66" s="147"/>
      <c r="AG66" s="147" t="s">
        <v>159</v>
      </c>
      <c r="AH66" s="147">
        <v>0</v>
      </c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1" x14ac:dyDescent="0.2">
      <c r="A67" s="174">
        <v>22</v>
      </c>
      <c r="B67" s="175" t="s">
        <v>242</v>
      </c>
      <c r="C67" s="188" t="s">
        <v>243</v>
      </c>
      <c r="D67" s="176" t="s">
        <v>244</v>
      </c>
      <c r="E67" s="177">
        <v>0.59650000000000003</v>
      </c>
      <c r="F67" s="178"/>
      <c r="G67" s="179">
        <f>ROUND(E67*F67,2)</f>
        <v>0</v>
      </c>
      <c r="H67" s="159"/>
      <c r="I67" s="158">
        <f>ROUND(E67*H67,2)</f>
        <v>0</v>
      </c>
      <c r="J67" s="159"/>
      <c r="K67" s="158">
        <f>ROUND(E67*J67,2)</f>
        <v>0</v>
      </c>
      <c r="L67" s="158">
        <v>21</v>
      </c>
      <c r="M67" s="158">
        <f>G67*(1+L67/100)</f>
        <v>0</v>
      </c>
      <c r="N67" s="157">
        <v>0</v>
      </c>
      <c r="O67" s="157">
        <f>ROUND(E67*N67,2)</f>
        <v>0</v>
      </c>
      <c r="P67" s="157">
        <v>0</v>
      </c>
      <c r="Q67" s="157">
        <f>ROUND(E67*P67,2)</f>
        <v>0</v>
      </c>
      <c r="R67" s="158"/>
      <c r="S67" s="158" t="s">
        <v>155</v>
      </c>
      <c r="T67" s="158" t="s">
        <v>155</v>
      </c>
      <c r="U67" s="158">
        <v>25.151</v>
      </c>
      <c r="V67" s="158">
        <f>ROUND(E67*U67,2)</f>
        <v>15</v>
      </c>
      <c r="W67" s="158"/>
      <c r="X67" s="158" t="s">
        <v>156</v>
      </c>
      <c r="Y67" s="147"/>
      <c r="Z67" s="147"/>
      <c r="AA67" s="147"/>
      <c r="AB67" s="147"/>
      <c r="AC67" s="147"/>
      <c r="AD67" s="147"/>
      <c r="AE67" s="147"/>
      <c r="AF67" s="147"/>
      <c r="AG67" s="147" t="s">
        <v>157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1" x14ac:dyDescent="0.2">
      <c r="A68" s="154"/>
      <c r="B68" s="155"/>
      <c r="C68" s="189" t="s">
        <v>245</v>
      </c>
      <c r="D68" s="160"/>
      <c r="E68" s="161">
        <v>0.59650000000000003</v>
      </c>
      <c r="F68" s="158"/>
      <c r="G68" s="158"/>
      <c r="H68" s="158"/>
      <c r="I68" s="158"/>
      <c r="J68" s="158"/>
      <c r="K68" s="158"/>
      <c r="L68" s="158"/>
      <c r="M68" s="158"/>
      <c r="N68" s="157"/>
      <c r="O68" s="157"/>
      <c r="P68" s="157"/>
      <c r="Q68" s="157"/>
      <c r="R68" s="158"/>
      <c r="S68" s="158"/>
      <c r="T68" s="158"/>
      <c r="U68" s="158"/>
      <c r="V68" s="158"/>
      <c r="W68" s="158"/>
      <c r="X68" s="158"/>
      <c r="Y68" s="147"/>
      <c r="Z68" s="147"/>
      <c r="AA68" s="147"/>
      <c r="AB68" s="147"/>
      <c r="AC68" s="147"/>
      <c r="AD68" s="147"/>
      <c r="AE68" s="147"/>
      <c r="AF68" s="147"/>
      <c r="AG68" s="147" t="s">
        <v>159</v>
      </c>
      <c r="AH68" s="147">
        <v>0</v>
      </c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1" x14ac:dyDescent="0.2">
      <c r="A69" s="174">
        <v>23</v>
      </c>
      <c r="B69" s="175" t="s">
        <v>246</v>
      </c>
      <c r="C69" s="188" t="s">
        <v>247</v>
      </c>
      <c r="D69" s="176" t="s">
        <v>248</v>
      </c>
      <c r="E69" s="177">
        <v>180</v>
      </c>
      <c r="F69" s="178"/>
      <c r="G69" s="179">
        <f>ROUND(E69*F69,2)</f>
        <v>0</v>
      </c>
      <c r="H69" s="159"/>
      <c r="I69" s="158">
        <f>ROUND(E69*H69,2)</f>
        <v>0</v>
      </c>
      <c r="J69" s="159"/>
      <c r="K69" s="158">
        <f>ROUND(E69*J69,2)</f>
        <v>0</v>
      </c>
      <c r="L69" s="158">
        <v>21</v>
      </c>
      <c r="M69" s="158">
        <f>G69*(1+L69/100)</f>
        <v>0</v>
      </c>
      <c r="N69" s="157">
        <v>1E-3</v>
      </c>
      <c r="O69" s="157">
        <f>ROUND(E69*N69,2)</f>
        <v>0.18</v>
      </c>
      <c r="P69" s="157">
        <v>0</v>
      </c>
      <c r="Q69" s="157">
        <f>ROUND(E69*P69,2)</f>
        <v>0</v>
      </c>
      <c r="R69" s="158" t="s">
        <v>249</v>
      </c>
      <c r="S69" s="158" t="s">
        <v>155</v>
      </c>
      <c r="T69" s="158" t="s">
        <v>155</v>
      </c>
      <c r="U69" s="158">
        <v>0</v>
      </c>
      <c r="V69" s="158">
        <f>ROUND(E69*U69,2)</f>
        <v>0</v>
      </c>
      <c r="W69" s="158"/>
      <c r="X69" s="158" t="s">
        <v>250</v>
      </c>
      <c r="Y69" s="147"/>
      <c r="Z69" s="147"/>
      <c r="AA69" s="147"/>
      <c r="AB69" s="147"/>
      <c r="AC69" s="147"/>
      <c r="AD69" s="147"/>
      <c r="AE69" s="147"/>
      <c r="AF69" s="147"/>
      <c r="AG69" s="147" t="s">
        <v>251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1" x14ac:dyDescent="0.2">
      <c r="A70" s="154"/>
      <c r="B70" s="155"/>
      <c r="C70" s="189" t="s">
        <v>252</v>
      </c>
      <c r="D70" s="160"/>
      <c r="E70" s="161">
        <v>178.95</v>
      </c>
      <c r="F70" s="158"/>
      <c r="G70" s="158"/>
      <c r="H70" s="158"/>
      <c r="I70" s="158"/>
      <c r="J70" s="158"/>
      <c r="K70" s="158"/>
      <c r="L70" s="158"/>
      <c r="M70" s="158"/>
      <c r="N70" s="157"/>
      <c r="O70" s="157"/>
      <c r="P70" s="157"/>
      <c r="Q70" s="157"/>
      <c r="R70" s="158"/>
      <c r="S70" s="158"/>
      <c r="T70" s="158"/>
      <c r="U70" s="158"/>
      <c r="V70" s="158"/>
      <c r="W70" s="158"/>
      <c r="X70" s="158"/>
      <c r="Y70" s="147"/>
      <c r="Z70" s="147"/>
      <c r="AA70" s="147"/>
      <c r="AB70" s="147"/>
      <c r="AC70" s="147"/>
      <c r="AD70" s="147"/>
      <c r="AE70" s="147"/>
      <c r="AF70" s="147"/>
      <c r="AG70" s="147" t="s">
        <v>159</v>
      </c>
      <c r="AH70" s="147">
        <v>0</v>
      </c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1" x14ac:dyDescent="0.2">
      <c r="A71" s="154"/>
      <c r="B71" s="155"/>
      <c r="C71" s="189" t="s">
        <v>253</v>
      </c>
      <c r="D71" s="160"/>
      <c r="E71" s="161">
        <v>1.05</v>
      </c>
      <c r="F71" s="158"/>
      <c r="G71" s="158"/>
      <c r="H71" s="158"/>
      <c r="I71" s="158"/>
      <c r="J71" s="158"/>
      <c r="K71" s="158"/>
      <c r="L71" s="158"/>
      <c r="M71" s="158"/>
      <c r="N71" s="157"/>
      <c r="O71" s="157"/>
      <c r="P71" s="157"/>
      <c r="Q71" s="157"/>
      <c r="R71" s="158"/>
      <c r="S71" s="158"/>
      <c r="T71" s="158"/>
      <c r="U71" s="158"/>
      <c r="V71" s="158"/>
      <c r="W71" s="158"/>
      <c r="X71" s="158"/>
      <c r="Y71" s="147"/>
      <c r="Z71" s="147"/>
      <c r="AA71" s="147"/>
      <c r="AB71" s="147"/>
      <c r="AC71" s="147"/>
      <c r="AD71" s="147"/>
      <c r="AE71" s="147"/>
      <c r="AF71" s="147"/>
      <c r="AG71" s="147" t="s">
        <v>159</v>
      </c>
      <c r="AH71" s="147">
        <v>0</v>
      </c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1" x14ac:dyDescent="0.2">
      <c r="A72" s="174">
        <v>24</v>
      </c>
      <c r="B72" s="175" t="s">
        <v>254</v>
      </c>
      <c r="C72" s="188" t="s">
        <v>255</v>
      </c>
      <c r="D72" s="176" t="s">
        <v>153</v>
      </c>
      <c r="E72" s="177">
        <v>5965</v>
      </c>
      <c r="F72" s="178"/>
      <c r="G72" s="179">
        <f>ROUND(E72*F72,2)</f>
        <v>0</v>
      </c>
      <c r="H72" s="159"/>
      <c r="I72" s="158">
        <f>ROUND(E72*H72,2)</f>
        <v>0</v>
      </c>
      <c r="J72" s="159"/>
      <c r="K72" s="158">
        <f>ROUND(E72*J72,2)</f>
        <v>0</v>
      </c>
      <c r="L72" s="158">
        <v>21</v>
      </c>
      <c r="M72" s="158">
        <f>G72*(1+L72/100)</f>
        <v>0</v>
      </c>
      <c r="N72" s="157">
        <v>0</v>
      </c>
      <c r="O72" s="157">
        <f>ROUND(E72*N72,2)</f>
        <v>0</v>
      </c>
      <c r="P72" s="157">
        <v>0</v>
      </c>
      <c r="Q72" s="157">
        <f>ROUND(E72*P72,2)</f>
        <v>0</v>
      </c>
      <c r="R72" s="158"/>
      <c r="S72" s="158" t="s">
        <v>155</v>
      </c>
      <c r="T72" s="158" t="s">
        <v>155</v>
      </c>
      <c r="U72" s="158">
        <v>1E-3</v>
      </c>
      <c r="V72" s="158">
        <f>ROUND(E72*U72,2)</f>
        <v>5.97</v>
      </c>
      <c r="W72" s="158"/>
      <c r="X72" s="158" t="s">
        <v>156</v>
      </c>
      <c r="Y72" s="147"/>
      <c r="Z72" s="147"/>
      <c r="AA72" s="147"/>
      <c r="AB72" s="147"/>
      <c r="AC72" s="147"/>
      <c r="AD72" s="147"/>
      <c r="AE72" s="147"/>
      <c r="AF72" s="147"/>
      <c r="AG72" s="147" t="s">
        <v>157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ht="22.5" outlineLevel="1" x14ac:dyDescent="0.2">
      <c r="A73" s="154"/>
      <c r="B73" s="155"/>
      <c r="C73" s="189" t="s">
        <v>241</v>
      </c>
      <c r="D73" s="160"/>
      <c r="E73" s="161">
        <v>5965</v>
      </c>
      <c r="F73" s="158"/>
      <c r="G73" s="158"/>
      <c r="H73" s="158"/>
      <c r="I73" s="158"/>
      <c r="J73" s="158"/>
      <c r="K73" s="158"/>
      <c r="L73" s="158"/>
      <c r="M73" s="158"/>
      <c r="N73" s="157"/>
      <c r="O73" s="157"/>
      <c r="P73" s="157"/>
      <c r="Q73" s="157"/>
      <c r="R73" s="158"/>
      <c r="S73" s="158"/>
      <c r="T73" s="158"/>
      <c r="U73" s="158"/>
      <c r="V73" s="158"/>
      <c r="W73" s="158"/>
      <c r="X73" s="158"/>
      <c r="Y73" s="147"/>
      <c r="Z73" s="147"/>
      <c r="AA73" s="147"/>
      <c r="AB73" s="147"/>
      <c r="AC73" s="147"/>
      <c r="AD73" s="147"/>
      <c r="AE73" s="147"/>
      <c r="AF73" s="147"/>
      <c r="AG73" s="147" t="s">
        <v>159</v>
      </c>
      <c r="AH73" s="147">
        <v>0</v>
      </c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ht="22.5" outlineLevel="1" x14ac:dyDescent="0.2">
      <c r="A74" s="174">
        <v>25</v>
      </c>
      <c r="B74" s="175" t="s">
        <v>256</v>
      </c>
      <c r="C74" s="188" t="s">
        <v>257</v>
      </c>
      <c r="D74" s="176" t="s">
        <v>153</v>
      </c>
      <c r="E74" s="177">
        <v>1826</v>
      </c>
      <c r="F74" s="178"/>
      <c r="G74" s="179">
        <f>ROUND(E74*F74,2)</f>
        <v>0</v>
      </c>
      <c r="H74" s="159"/>
      <c r="I74" s="158">
        <f>ROUND(E74*H74,2)</f>
        <v>0</v>
      </c>
      <c r="J74" s="159"/>
      <c r="K74" s="158">
        <f>ROUND(E74*J74,2)</f>
        <v>0</v>
      </c>
      <c r="L74" s="158">
        <v>21</v>
      </c>
      <c r="M74" s="158">
        <f>G74*(1+L74/100)</f>
        <v>0</v>
      </c>
      <c r="N74" s="157">
        <v>3.0000000000000001E-5</v>
      </c>
      <c r="O74" s="157">
        <f>ROUND(E74*N74,2)</f>
        <v>0.05</v>
      </c>
      <c r="P74" s="157">
        <v>0</v>
      </c>
      <c r="Q74" s="157">
        <f>ROUND(E74*P74,2)</f>
        <v>0</v>
      </c>
      <c r="R74" s="158"/>
      <c r="S74" s="158" t="s">
        <v>155</v>
      </c>
      <c r="T74" s="158" t="s">
        <v>155</v>
      </c>
      <c r="U74" s="158">
        <v>0.25752000000000003</v>
      </c>
      <c r="V74" s="158">
        <f>ROUND(E74*U74,2)</f>
        <v>470.23</v>
      </c>
      <c r="W74" s="158"/>
      <c r="X74" s="158" t="s">
        <v>239</v>
      </c>
      <c r="Y74" s="147"/>
      <c r="Z74" s="147"/>
      <c r="AA74" s="147"/>
      <c r="AB74" s="147"/>
      <c r="AC74" s="147"/>
      <c r="AD74" s="147"/>
      <c r="AE74" s="147"/>
      <c r="AF74" s="147"/>
      <c r="AG74" s="147" t="s">
        <v>240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1" x14ac:dyDescent="0.2">
      <c r="A75" s="154"/>
      <c r="B75" s="155"/>
      <c r="C75" s="189" t="s">
        <v>258</v>
      </c>
      <c r="D75" s="160"/>
      <c r="E75" s="161">
        <v>1826</v>
      </c>
      <c r="F75" s="158"/>
      <c r="G75" s="158"/>
      <c r="H75" s="158"/>
      <c r="I75" s="158"/>
      <c r="J75" s="158"/>
      <c r="K75" s="158"/>
      <c r="L75" s="158"/>
      <c r="M75" s="158"/>
      <c r="N75" s="157"/>
      <c r="O75" s="157"/>
      <c r="P75" s="157"/>
      <c r="Q75" s="157"/>
      <c r="R75" s="158"/>
      <c r="S75" s="158"/>
      <c r="T75" s="158"/>
      <c r="U75" s="158"/>
      <c r="V75" s="158"/>
      <c r="W75" s="158"/>
      <c r="X75" s="158"/>
      <c r="Y75" s="147"/>
      <c r="Z75" s="147"/>
      <c r="AA75" s="147"/>
      <c r="AB75" s="147"/>
      <c r="AC75" s="147"/>
      <c r="AD75" s="147"/>
      <c r="AE75" s="147"/>
      <c r="AF75" s="147"/>
      <c r="AG75" s="147" t="s">
        <v>159</v>
      </c>
      <c r="AH75" s="147">
        <v>0</v>
      </c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ht="22.5" outlineLevel="1" x14ac:dyDescent="0.2">
      <c r="A76" s="174">
        <v>26</v>
      </c>
      <c r="B76" s="175" t="s">
        <v>259</v>
      </c>
      <c r="C76" s="188" t="s">
        <v>260</v>
      </c>
      <c r="D76" s="176" t="s">
        <v>153</v>
      </c>
      <c r="E76" s="177">
        <v>7791</v>
      </c>
      <c r="F76" s="178"/>
      <c r="G76" s="179">
        <f>ROUND(E76*F76,2)</f>
        <v>0</v>
      </c>
      <c r="H76" s="159"/>
      <c r="I76" s="158">
        <f>ROUND(E76*H76,2)</f>
        <v>0</v>
      </c>
      <c r="J76" s="159"/>
      <c r="K76" s="158">
        <f>ROUND(E76*J76,2)</f>
        <v>0</v>
      </c>
      <c r="L76" s="158">
        <v>21</v>
      </c>
      <c r="M76" s="158">
        <f>G76*(1+L76/100)</f>
        <v>0</v>
      </c>
      <c r="N76" s="157">
        <v>1E-4</v>
      </c>
      <c r="O76" s="157">
        <f>ROUND(E76*N76,2)</f>
        <v>0.78</v>
      </c>
      <c r="P76" s="157">
        <v>0</v>
      </c>
      <c r="Q76" s="157">
        <f>ROUND(E76*P76,2)</f>
        <v>0</v>
      </c>
      <c r="R76" s="158"/>
      <c r="S76" s="158" t="s">
        <v>154</v>
      </c>
      <c r="T76" s="158" t="s">
        <v>238</v>
      </c>
      <c r="U76" s="158">
        <v>2.33E-3</v>
      </c>
      <c r="V76" s="158">
        <f>ROUND(E76*U76,2)</f>
        <v>18.149999999999999</v>
      </c>
      <c r="W76" s="158"/>
      <c r="X76" s="158" t="s">
        <v>239</v>
      </c>
      <c r="Y76" s="147"/>
      <c r="Z76" s="147"/>
      <c r="AA76" s="147"/>
      <c r="AB76" s="147"/>
      <c r="AC76" s="147"/>
      <c r="AD76" s="147"/>
      <c r="AE76" s="147"/>
      <c r="AF76" s="147"/>
      <c r="AG76" s="147" t="s">
        <v>240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ht="22.5" outlineLevel="1" x14ac:dyDescent="0.2">
      <c r="A77" s="154"/>
      <c r="B77" s="155"/>
      <c r="C77" s="189" t="s">
        <v>241</v>
      </c>
      <c r="D77" s="160"/>
      <c r="E77" s="161">
        <v>5965</v>
      </c>
      <c r="F77" s="158"/>
      <c r="G77" s="158"/>
      <c r="H77" s="158"/>
      <c r="I77" s="158"/>
      <c r="J77" s="158"/>
      <c r="K77" s="158"/>
      <c r="L77" s="158"/>
      <c r="M77" s="158"/>
      <c r="N77" s="157"/>
      <c r="O77" s="157"/>
      <c r="P77" s="157"/>
      <c r="Q77" s="157"/>
      <c r="R77" s="158"/>
      <c r="S77" s="158"/>
      <c r="T77" s="158"/>
      <c r="U77" s="158"/>
      <c r="V77" s="158"/>
      <c r="W77" s="158"/>
      <c r="X77" s="158"/>
      <c r="Y77" s="147"/>
      <c r="Z77" s="147"/>
      <c r="AA77" s="147"/>
      <c r="AB77" s="147"/>
      <c r="AC77" s="147"/>
      <c r="AD77" s="147"/>
      <c r="AE77" s="147"/>
      <c r="AF77" s="147"/>
      <c r="AG77" s="147" t="s">
        <v>159</v>
      </c>
      <c r="AH77" s="147">
        <v>0</v>
      </c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1" x14ac:dyDescent="0.2">
      <c r="A78" s="154"/>
      <c r="B78" s="155"/>
      <c r="C78" s="189" t="s">
        <v>258</v>
      </c>
      <c r="D78" s="160"/>
      <c r="E78" s="161">
        <v>1826</v>
      </c>
      <c r="F78" s="158"/>
      <c r="G78" s="158"/>
      <c r="H78" s="158"/>
      <c r="I78" s="158"/>
      <c r="J78" s="158"/>
      <c r="K78" s="158"/>
      <c r="L78" s="158"/>
      <c r="M78" s="158"/>
      <c r="N78" s="157"/>
      <c r="O78" s="157"/>
      <c r="P78" s="157"/>
      <c r="Q78" s="157"/>
      <c r="R78" s="158"/>
      <c r="S78" s="158"/>
      <c r="T78" s="158"/>
      <c r="U78" s="158"/>
      <c r="V78" s="158"/>
      <c r="W78" s="158"/>
      <c r="X78" s="158"/>
      <c r="Y78" s="147"/>
      <c r="Z78" s="147"/>
      <c r="AA78" s="147"/>
      <c r="AB78" s="147"/>
      <c r="AC78" s="147"/>
      <c r="AD78" s="147"/>
      <c r="AE78" s="147"/>
      <c r="AF78" s="147"/>
      <c r="AG78" s="147" t="s">
        <v>159</v>
      </c>
      <c r="AH78" s="147">
        <v>0</v>
      </c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1" x14ac:dyDescent="0.2">
      <c r="A79" s="174">
        <v>27</v>
      </c>
      <c r="B79" s="175" t="s">
        <v>261</v>
      </c>
      <c r="C79" s="188" t="s">
        <v>262</v>
      </c>
      <c r="D79" s="176" t="s">
        <v>153</v>
      </c>
      <c r="E79" s="177">
        <v>7791</v>
      </c>
      <c r="F79" s="178"/>
      <c r="G79" s="179">
        <f>ROUND(E79*F79,2)</f>
        <v>0</v>
      </c>
      <c r="H79" s="159"/>
      <c r="I79" s="158">
        <f>ROUND(E79*H79,2)</f>
        <v>0</v>
      </c>
      <c r="J79" s="159"/>
      <c r="K79" s="158">
        <f>ROUND(E79*J79,2)</f>
        <v>0</v>
      </c>
      <c r="L79" s="158">
        <v>21</v>
      </c>
      <c r="M79" s="158">
        <f>G79*(1+L79/100)</f>
        <v>0</v>
      </c>
      <c r="N79" s="157">
        <v>0</v>
      </c>
      <c r="O79" s="157">
        <f>ROUND(E79*N79,2)</f>
        <v>0</v>
      </c>
      <c r="P79" s="157">
        <v>0</v>
      </c>
      <c r="Q79" s="157">
        <f>ROUND(E79*P79,2)</f>
        <v>0</v>
      </c>
      <c r="R79" s="158"/>
      <c r="S79" s="158" t="s">
        <v>155</v>
      </c>
      <c r="T79" s="158" t="s">
        <v>155</v>
      </c>
      <c r="U79" s="158">
        <v>1E-3</v>
      </c>
      <c r="V79" s="158">
        <f>ROUND(E79*U79,2)</f>
        <v>7.79</v>
      </c>
      <c r="W79" s="158"/>
      <c r="X79" s="158" t="s">
        <v>156</v>
      </c>
      <c r="Y79" s="147"/>
      <c r="Z79" s="147"/>
      <c r="AA79" s="147"/>
      <c r="AB79" s="147"/>
      <c r="AC79" s="147"/>
      <c r="AD79" s="147"/>
      <c r="AE79" s="147"/>
      <c r="AF79" s="147"/>
      <c r="AG79" s="147" t="s">
        <v>157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ht="22.5" outlineLevel="1" x14ac:dyDescent="0.2">
      <c r="A80" s="154"/>
      <c r="B80" s="155"/>
      <c r="C80" s="189" t="s">
        <v>241</v>
      </c>
      <c r="D80" s="160"/>
      <c r="E80" s="161">
        <v>5965</v>
      </c>
      <c r="F80" s="158"/>
      <c r="G80" s="158"/>
      <c r="H80" s="158"/>
      <c r="I80" s="158"/>
      <c r="J80" s="158"/>
      <c r="K80" s="158"/>
      <c r="L80" s="158"/>
      <c r="M80" s="158"/>
      <c r="N80" s="157"/>
      <c r="O80" s="157"/>
      <c r="P80" s="157"/>
      <c r="Q80" s="157"/>
      <c r="R80" s="158"/>
      <c r="S80" s="158"/>
      <c r="T80" s="158"/>
      <c r="U80" s="158"/>
      <c r="V80" s="158"/>
      <c r="W80" s="158"/>
      <c r="X80" s="158"/>
      <c r="Y80" s="147"/>
      <c r="Z80" s="147"/>
      <c r="AA80" s="147"/>
      <c r="AB80" s="147"/>
      <c r="AC80" s="147"/>
      <c r="AD80" s="147"/>
      <c r="AE80" s="147"/>
      <c r="AF80" s="147"/>
      <c r="AG80" s="147" t="s">
        <v>159</v>
      </c>
      <c r="AH80" s="147">
        <v>0</v>
      </c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1" x14ac:dyDescent="0.2">
      <c r="A81" s="154"/>
      <c r="B81" s="155"/>
      <c r="C81" s="189" t="s">
        <v>258</v>
      </c>
      <c r="D81" s="160"/>
      <c r="E81" s="161">
        <v>1826</v>
      </c>
      <c r="F81" s="158"/>
      <c r="G81" s="158"/>
      <c r="H81" s="158"/>
      <c r="I81" s="158"/>
      <c r="J81" s="158"/>
      <c r="K81" s="158"/>
      <c r="L81" s="158"/>
      <c r="M81" s="158"/>
      <c r="N81" s="157"/>
      <c r="O81" s="157"/>
      <c r="P81" s="157"/>
      <c r="Q81" s="157"/>
      <c r="R81" s="158"/>
      <c r="S81" s="158"/>
      <c r="T81" s="158"/>
      <c r="U81" s="158"/>
      <c r="V81" s="158"/>
      <c r="W81" s="158"/>
      <c r="X81" s="158"/>
      <c r="Y81" s="147"/>
      <c r="Z81" s="147"/>
      <c r="AA81" s="147"/>
      <c r="AB81" s="147"/>
      <c r="AC81" s="147"/>
      <c r="AD81" s="147"/>
      <c r="AE81" s="147"/>
      <c r="AF81" s="147"/>
      <c r="AG81" s="147" t="s">
        <v>159</v>
      </c>
      <c r="AH81" s="147">
        <v>0</v>
      </c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x14ac:dyDescent="0.2">
      <c r="A82" s="164" t="s">
        <v>149</v>
      </c>
      <c r="B82" s="165" t="s">
        <v>63</v>
      </c>
      <c r="C82" s="187" t="s">
        <v>93</v>
      </c>
      <c r="D82" s="166"/>
      <c r="E82" s="167"/>
      <c r="F82" s="168"/>
      <c r="G82" s="169">
        <f>SUMIF(AG83:AG100,"&lt;&gt;NOR",G83:G100)</f>
        <v>0</v>
      </c>
      <c r="H82" s="163"/>
      <c r="I82" s="163">
        <f>SUM(I83:I100)</f>
        <v>0</v>
      </c>
      <c r="J82" s="163"/>
      <c r="K82" s="163">
        <f>SUM(K83:K100)</f>
        <v>0</v>
      </c>
      <c r="L82" s="163"/>
      <c r="M82" s="163">
        <f>SUM(M83:M100)</f>
        <v>0</v>
      </c>
      <c r="N82" s="162"/>
      <c r="O82" s="162">
        <f>SUM(O83:O100)</f>
        <v>69.13000000000001</v>
      </c>
      <c r="P82" s="162"/>
      <c r="Q82" s="162">
        <f>SUM(Q83:Q100)</f>
        <v>0</v>
      </c>
      <c r="R82" s="163"/>
      <c r="S82" s="163"/>
      <c r="T82" s="163"/>
      <c r="U82" s="163"/>
      <c r="V82" s="163">
        <f>SUM(V83:V100)</f>
        <v>85.63</v>
      </c>
      <c r="W82" s="163"/>
      <c r="X82" s="163"/>
      <c r="AG82" t="s">
        <v>150</v>
      </c>
    </row>
    <row r="83" spans="1:60" outlineLevel="1" x14ac:dyDescent="0.2">
      <c r="A83" s="174">
        <v>28</v>
      </c>
      <c r="B83" s="175" t="s">
        <v>263</v>
      </c>
      <c r="C83" s="188" t="s">
        <v>264</v>
      </c>
      <c r="D83" s="176" t="s">
        <v>189</v>
      </c>
      <c r="E83" s="177">
        <v>10.7</v>
      </c>
      <c r="F83" s="178"/>
      <c r="G83" s="179">
        <f>ROUND(E83*F83,2)</f>
        <v>0</v>
      </c>
      <c r="H83" s="159"/>
      <c r="I83" s="158">
        <f>ROUND(E83*H83,2)</f>
        <v>0</v>
      </c>
      <c r="J83" s="159"/>
      <c r="K83" s="158">
        <f>ROUND(E83*J83,2)</f>
        <v>0</v>
      </c>
      <c r="L83" s="158">
        <v>21</v>
      </c>
      <c r="M83" s="158">
        <f>G83*(1+L83/100)</f>
        <v>0</v>
      </c>
      <c r="N83" s="157">
        <v>2.5249999999999999</v>
      </c>
      <c r="O83" s="157">
        <f>ROUND(E83*N83,2)</f>
        <v>27.02</v>
      </c>
      <c r="P83" s="157">
        <v>0</v>
      </c>
      <c r="Q83" s="157">
        <f>ROUND(E83*P83,2)</f>
        <v>0</v>
      </c>
      <c r="R83" s="158"/>
      <c r="S83" s="158" t="s">
        <v>155</v>
      </c>
      <c r="T83" s="158" t="s">
        <v>155</v>
      </c>
      <c r="U83" s="158">
        <v>0.47699999999999998</v>
      </c>
      <c r="V83" s="158">
        <f>ROUND(E83*U83,2)</f>
        <v>5.0999999999999996</v>
      </c>
      <c r="W83" s="158"/>
      <c r="X83" s="158" t="s">
        <v>156</v>
      </c>
      <c r="Y83" s="147"/>
      <c r="Z83" s="147"/>
      <c r="AA83" s="147"/>
      <c r="AB83" s="147"/>
      <c r="AC83" s="147"/>
      <c r="AD83" s="147"/>
      <c r="AE83" s="147"/>
      <c r="AF83" s="147"/>
      <c r="AG83" s="147" t="s">
        <v>157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1" x14ac:dyDescent="0.2">
      <c r="A84" s="154"/>
      <c r="B84" s="155"/>
      <c r="C84" s="189" t="s">
        <v>265</v>
      </c>
      <c r="D84" s="160"/>
      <c r="E84" s="161">
        <v>4.2955199999999998</v>
      </c>
      <c r="F84" s="158"/>
      <c r="G84" s="158"/>
      <c r="H84" s="158"/>
      <c r="I84" s="158"/>
      <c r="J84" s="158"/>
      <c r="K84" s="158"/>
      <c r="L84" s="158"/>
      <c r="M84" s="158"/>
      <c r="N84" s="157"/>
      <c r="O84" s="157"/>
      <c r="P84" s="157"/>
      <c r="Q84" s="157"/>
      <c r="R84" s="158"/>
      <c r="S84" s="158"/>
      <c r="T84" s="158"/>
      <c r="U84" s="158"/>
      <c r="V84" s="158"/>
      <c r="W84" s="158"/>
      <c r="X84" s="158"/>
      <c r="Y84" s="147"/>
      <c r="Z84" s="147"/>
      <c r="AA84" s="147"/>
      <c r="AB84" s="147"/>
      <c r="AC84" s="147"/>
      <c r="AD84" s="147"/>
      <c r="AE84" s="147"/>
      <c r="AF84" s="147"/>
      <c r="AG84" s="147" t="s">
        <v>159</v>
      </c>
      <c r="AH84" s="147">
        <v>0</v>
      </c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ht="22.5" outlineLevel="1" x14ac:dyDescent="0.2">
      <c r="A85" s="154"/>
      <c r="B85" s="155"/>
      <c r="C85" s="189" t="s">
        <v>266</v>
      </c>
      <c r="D85" s="160"/>
      <c r="E85" s="161">
        <v>5.4259199999999996</v>
      </c>
      <c r="F85" s="158"/>
      <c r="G85" s="158"/>
      <c r="H85" s="158"/>
      <c r="I85" s="158"/>
      <c r="J85" s="158"/>
      <c r="K85" s="158"/>
      <c r="L85" s="158"/>
      <c r="M85" s="158"/>
      <c r="N85" s="157"/>
      <c r="O85" s="157"/>
      <c r="P85" s="157"/>
      <c r="Q85" s="157"/>
      <c r="R85" s="158"/>
      <c r="S85" s="158"/>
      <c r="T85" s="158"/>
      <c r="U85" s="158"/>
      <c r="V85" s="158"/>
      <c r="W85" s="158"/>
      <c r="X85" s="158"/>
      <c r="Y85" s="147"/>
      <c r="Z85" s="147"/>
      <c r="AA85" s="147"/>
      <c r="AB85" s="147"/>
      <c r="AC85" s="147"/>
      <c r="AD85" s="147"/>
      <c r="AE85" s="147"/>
      <c r="AF85" s="147"/>
      <c r="AG85" s="147" t="s">
        <v>159</v>
      </c>
      <c r="AH85" s="147">
        <v>0</v>
      </c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1" x14ac:dyDescent="0.2">
      <c r="A86" s="154"/>
      <c r="B86" s="155"/>
      <c r="C86" s="189" t="s">
        <v>267</v>
      </c>
      <c r="D86" s="160"/>
      <c r="E86" s="161">
        <v>1.024</v>
      </c>
      <c r="F86" s="158"/>
      <c r="G86" s="158"/>
      <c r="H86" s="158"/>
      <c r="I86" s="158"/>
      <c r="J86" s="158"/>
      <c r="K86" s="158"/>
      <c r="L86" s="158"/>
      <c r="M86" s="158"/>
      <c r="N86" s="157"/>
      <c r="O86" s="157"/>
      <c r="P86" s="157"/>
      <c r="Q86" s="157"/>
      <c r="R86" s="158"/>
      <c r="S86" s="158"/>
      <c r="T86" s="158"/>
      <c r="U86" s="158"/>
      <c r="V86" s="158"/>
      <c r="W86" s="158"/>
      <c r="X86" s="158"/>
      <c r="Y86" s="147"/>
      <c r="Z86" s="147"/>
      <c r="AA86" s="147"/>
      <c r="AB86" s="147"/>
      <c r="AC86" s="147"/>
      <c r="AD86" s="147"/>
      <c r="AE86" s="147"/>
      <c r="AF86" s="147"/>
      <c r="AG86" s="147" t="s">
        <v>159</v>
      </c>
      <c r="AH86" s="147">
        <v>0</v>
      </c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1" x14ac:dyDescent="0.2">
      <c r="A87" s="154"/>
      <c r="B87" s="155"/>
      <c r="C87" s="189" t="s">
        <v>268</v>
      </c>
      <c r="D87" s="160"/>
      <c r="E87" s="161">
        <v>-4.5440000000000001E-2</v>
      </c>
      <c r="F87" s="158"/>
      <c r="G87" s="158"/>
      <c r="H87" s="158"/>
      <c r="I87" s="158"/>
      <c r="J87" s="158"/>
      <c r="K87" s="158"/>
      <c r="L87" s="158"/>
      <c r="M87" s="158"/>
      <c r="N87" s="157"/>
      <c r="O87" s="157"/>
      <c r="P87" s="157"/>
      <c r="Q87" s="157"/>
      <c r="R87" s="158"/>
      <c r="S87" s="158"/>
      <c r="T87" s="158"/>
      <c r="U87" s="158"/>
      <c r="V87" s="158"/>
      <c r="W87" s="158"/>
      <c r="X87" s="158"/>
      <c r="Y87" s="147"/>
      <c r="Z87" s="147"/>
      <c r="AA87" s="147"/>
      <c r="AB87" s="147"/>
      <c r="AC87" s="147"/>
      <c r="AD87" s="147"/>
      <c r="AE87" s="147"/>
      <c r="AF87" s="147"/>
      <c r="AG87" s="147" t="s">
        <v>159</v>
      </c>
      <c r="AH87" s="147">
        <v>0</v>
      </c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1" x14ac:dyDescent="0.2">
      <c r="A88" s="174">
        <v>29</v>
      </c>
      <c r="B88" s="175" t="s">
        <v>269</v>
      </c>
      <c r="C88" s="188" t="s">
        <v>270</v>
      </c>
      <c r="D88" s="176" t="s">
        <v>166</v>
      </c>
      <c r="E88" s="177">
        <v>54</v>
      </c>
      <c r="F88" s="178"/>
      <c r="G88" s="179">
        <f>ROUND(E88*F88,2)</f>
        <v>0</v>
      </c>
      <c r="H88" s="159"/>
      <c r="I88" s="158">
        <f>ROUND(E88*H88,2)</f>
        <v>0</v>
      </c>
      <c r="J88" s="159"/>
      <c r="K88" s="158">
        <f>ROUND(E88*J88,2)</f>
        <v>0</v>
      </c>
      <c r="L88" s="158">
        <v>21</v>
      </c>
      <c r="M88" s="158">
        <f>G88*(1+L88/100)</f>
        <v>0</v>
      </c>
      <c r="N88" s="157">
        <v>0</v>
      </c>
      <c r="O88" s="157">
        <f>ROUND(E88*N88,2)</f>
        <v>0</v>
      </c>
      <c r="P88" s="157">
        <v>0</v>
      </c>
      <c r="Q88" s="157">
        <f>ROUND(E88*P88,2)</f>
        <v>0</v>
      </c>
      <c r="R88" s="158"/>
      <c r="S88" s="158" t="s">
        <v>154</v>
      </c>
      <c r="T88" s="158" t="s">
        <v>169</v>
      </c>
      <c r="U88" s="158">
        <v>0</v>
      </c>
      <c r="V88" s="158">
        <f>ROUND(E88*U88,2)</f>
        <v>0</v>
      </c>
      <c r="W88" s="158"/>
      <c r="X88" s="158" t="s">
        <v>156</v>
      </c>
      <c r="Y88" s="147"/>
      <c r="Z88" s="147"/>
      <c r="AA88" s="147"/>
      <c r="AB88" s="147"/>
      <c r="AC88" s="147"/>
      <c r="AD88" s="147"/>
      <c r="AE88" s="147"/>
      <c r="AF88" s="147"/>
      <c r="AG88" s="147" t="s">
        <v>157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1" x14ac:dyDescent="0.2">
      <c r="A89" s="154"/>
      <c r="B89" s="155"/>
      <c r="C89" s="189" t="s">
        <v>271</v>
      </c>
      <c r="D89" s="160"/>
      <c r="E89" s="161">
        <v>54</v>
      </c>
      <c r="F89" s="158"/>
      <c r="G89" s="158"/>
      <c r="H89" s="158"/>
      <c r="I89" s="158"/>
      <c r="J89" s="158"/>
      <c r="K89" s="158"/>
      <c r="L89" s="158"/>
      <c r="M89" s="158"/>
      <c r="N89" s="157"/>
      <c r="O89" s="157"/>
      <c r="P89" s="157"/>
      <c r="Q89" s="157"/>
      <c r="R89" s="158"/>
      <c r="S89" s="158"/>
      <c r="T89" s="158"/>
      <c r="U89" s="158"/>
      <c r="V89" s="158"/>
      <c r="W89" s="158"/>
      <c r="X89" s="158"/>
      <c r="Y89" s="147"/>
      <c r="Z89" s="147"/>
      <c r="AA89" s="147"/>
      <c r="AB89" s="147"/>
      <c r="AC89" s="147"/>
      <c r="AD89" s="147"/>
      <c r="AE89" s="147"/>
      <c r="AF89" s="147"/>
      <c r="AG89" s="147" t="s">
        <v>159</v>
      </c>
      <c r="AH89" s="147">
        <v>0</v>
      </c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1" x14ac:dyDescent="0.2">
      <c r="A90" s="174">
        <v>30</v>
      </c>
      <c r="B90" s="175" t="s">
        <v>272</v>
      </c>
      <c r="C90" s="188" t="s">
        <v>273</v>
      </c>
      <c r="D90" s="176" t="s">
        <v>189</v>
      </c>
      <c r="E90" s="177">
        <v>1.9</v>
      </c>
      <c r="F90" s="178"/>
      <c r="G90" s="179">
        <f>ROUND(E90*F90,2)</f>
        <v>0</v>
      </c>
      <c r="H90" s="159"/>
      <c r="I90" s="158">
        <f>ROUND(E90*H90,2)</f>
        <v>0</v>
      </c>
      <c r="J90" s="159"/>
      <c r="K90" s="158">
        <f>ROUND(E90*J90,2)</f>
        <v>0</v>
      </c>
      <c r="L90" s="158">
        <v>21</v>
      </c>
      <c r="M90" s="158">
        <f>G90*(1+L90/100)</f>
        <v>0</v>
      </c>
      <c r="N90" s="157">
        <v>2.5249999999999999</v>
      </c>
      <c r="O90" s="157">
        <f>ROUND(E90*N90,2)</f>
        <v>4.8</v>
      </c>
      <c r="P90" s="157">
        <v>0</v>
      </c>
      <c r="Q90" s="157">
        <f>ROUND(E90*P90,2)</f>
        <v>0</v>
      </c>
      <c r="R90" s="158"/>
      <c r="S90" s="158" t="s">
        <v>155</v>
      </c>
      <c r="T90" s="158" t="s">
        <v>155</v>
      </c>
      <c r="U90" s="158">
        <v>0.48</v>
      </c>
      <c r="V90" s="158">
        <f>ROUND(E90*U90,2)</f>
        <v>0.91</v>
      </c>
      <c r="W90" s="158"/>
      <c r="X90" s="158" t="s">
        <v>156</v>
      </c>
      <c r="Y90" s="147"/>
      <c r="Z90" s="147"/>
      <c r="AA90" s="147"/>
      <c r="AB90" s="147"/>
      <c r="AC90" s="147"/>
      <c r="AD90" s="147"/>
      <c r="AE90" s="147"/>
      <c r="AF90" s="147"/>
      <c r="AG90" s="147" t="s">
        <v>157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1" x14ac:dyDescent="0.2">
      <c r="A91" s="154"/>
      <c r="B91" s="155"/>
      <c r="C91" s="189" t="s">
        <v>274</v>
      </c>
      <c r="D91" s="160"/>
      <c r="E91" s="161">
        <v>1.92</v>
      </c>
      <c r="F91" s="158"/>
      <c r="G91" s="158"/>
      <c r="H91" s="158"/>
      <c r="I91" s="158"/>
      <c r="J91" s="158"/>
      <c r="K91" s="158"/>
      <c r="L91" s="158"/>
      <c r="M91" s="158"/>
      <c r="N91" s="157"/>
      <c r="O91" s="157"/>
      <c r="P91" s="157"/>
      <c r="Q91" s="157"/>
      <c r="R91" s="158"/>
      <c r="S91" s="158"/>
      <c r="T91" s="158"/>
      <c r="U91" s="158"/>
      <c r="V91" s="158"/>
      <c r="W91" s="158"/>
      <c r="X91" s="158"/>
      <c r="Y91" s="147"/>
      <c r="Z91" s="147"/>
      <c r="AA91" s="147"/>
      <c r="AB91" s="147"/>
      <c r="AC91" s="147"/>
      <c r="AD91" s="147"/>
      <c r="AE91" s="147"/>
      <c r="AF91" s="147"/>
      <c r="AG91" s="147" t="s">
        <v>159</v>
      </c>
      <c r="AH91" s="147">
        <v>0</v>
      </c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1" x14ac:dyDescent="0.2">
      <c r="A92" s="154"/>
      <c r="B92" s="155"/>
      <c r="C92" s="189" t="s">
        <v>275</v>
      </c>
      <c r="D92" s="160"/>
      <c r="E92" s="161">
        <v>-0.02</v>
      </c>
      <c r="F92" s="158"/>
      <c r="G92" s="158"/>
      <c r="H92" s="158"/>
      <c r="I92" s="158"/>
      <c r="J92" s="158"/>
      <c r="K92" s="158"/>
      <c r="L92" s="158"/>
      <c r="M92" s="158"/>
      <c r="N92" s="157"/>
      <c r="O92" s="157"/>
      <c r="P92" s="157"/>
      <c r="Q92" s="157"/>
      <c r="R92" s="158"/>
      <c r="S92" s="158"/>
      <c r="T92" s="158"/>
      <c r="U92" s="158"/>
      <c r="V92" s="158"/>
      <c r="W92" s="158"/>
      <c r="X92" s="158"/>
      <c r="Y92" s="147"/>
      <c r="Z92" s="147"/>
      <c r="AA92" s="147"/>
      <c r="AB92" s="147"/>
      <c r="AC92" s="147"/>
      <c r="AD92" s="147"/>
      <c r="AE92" s="147"/>
      <c r="AF92" s="147"/>
      <c r="AG92" s="147" t="s">
        <v>159</v>
      </c>
      <c r="AH92" s="147">
        <v>0</v>
      </c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1" x14ac:dyDescent="0.2">
      <c r="A93" s="174">
        <v>31</v>
      </c>
      <c r="B93" s="175" t="s">
        <v>276</v>
      </c>
      <c r="C93" s="188" t="s">
        <v>277</v>
      </c>
      <c r="D93" s="176" t="s">
        <v>185</v>
      </c>
      <c r="E93" s="177">
        <v>0.114</v>
      </c>
      <c r="F93" s="178"/>
      <c r="G93" s="179">
        <f>ROUND(E93*F93,2)</f>
        <v>0</v>
      </c>
      <c r="H93" s="159"/>
      <c r="I93" s="158">
        <f>ROUND(E93*H93,2)</f>
        <v>0</v>
      </c>
      <c r="J93" s="159"/>
      <c r="K93" s="158">
        <f>ROUND(E93*J93,2)</f>
        <v>0</v>
      </c>
      <c r="L93" s="158">
        <v>21</v>
      </c>
      <c r="M93" s="158">
        <f>G93*(1+L93/100)</f>
        <v>0</v>
      </c>
      <c r="N93" s="157">
        <v>1.0211600000000001</v>
      </c>
      <c r="O93" s="157">
        <f>ROUND(E93*N93,2)</f>
        <v>0.12</v>
      </c>
      <c r="P93" s="157">
        <v>0</v>
      </c>
      <c r="Q93" s="157">
        <f>ROUND(E93*P93,2)</f>
        <v>0</v>
      </c>
      <c r="R93" s="158"/>
      <c r="S93" s="158" t="s">
        <v>155</v>
      </c>
      <c r="T93" s="158" t="s">
        <v>155</v>
      </c>
      <c r="U93" s="158">
        <v>23.530999999999999</v>
      </c>
      <c r="V93" s="158">
        <f>ROUND(E93*U93,2)</f>
        <v>2.68</v>
      </c>
      <c r="W93" s="158"/>
      <c r="X93" s="158" t="s">
        <v>156</v>
      </c>
      <c r="Y93" s="147"/>
      <c r="Z93" s="147"/>
      <c r="AA93" s="147"/>
      <c r="AB93" s="147"/>
      <c r="AC93" s="147"/>
      <c r="AD93" s="147"/>
      <c r="AE93" s="147"/>
      <c r="AF93" s="147"/>
      <c r="AG93" s="147" t="s">
        <v>157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1" x14ac:dyDescent="0.2">
      <c r="A94" s="154"/>
      <c r="B94" s="155"/>
      <c r="C94" s="189" t="s">
        <v>278</v>
      </c>
      <c r="D94" s="160"/>
      <c r="E94" s="161">
        <v>0.114</v>
      </c>
      <c r="F94" s="158"/>
      <c r="G94" s="158"/>
      <c r="H94" s="158"/>
      <c r="I94" s="158"/>
      <c r="J94" s="158"/>
      <c r="K94" s="158"/>
      <c r="L94" s="158"/>
      <c r="M94" s="158"/>
      <c r="N94" s="157"/>
      <c r="O94" s="157"/>
      <c r="P94" s="157"/>
      <c r="Q94" s="157"/>
      <c r="R94" s="158"/>
      <c r="S94" s="158"/>
      <c r="T94" s="158"/>
      <c r="U94" s="158"/>
      <c r="V94" s="158"/>
      <c r="W94" s="158"/>
      <c r="X94" s="158"/>
      <c r="Y94" s="147"/>
      <c r="Z94" s="147"/>
      <c r="AA94" s="147"/>
      <c r="AB94" s="147"/>
      <c r="AC94" s="147"/>
      <c r="AD94" s="147"/>
      <c r="AE94" s="147"/>
      <c r="AF94" s="147"/>
      <c r="AG94" s="147" t="s">
        <v>159</v>
      </c>
      <c r="AH94" s="147">
        <v>0</v>
      </c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ht="22.5" outlineLevel="1" x14ac:dyDescent="0.2">
      <c r="A95" s="174">
        <v>32</v>
      </c>
      <c r="B95" s="175" t="s">
        <v>279</v>
      </c>
      <c r="C95" s="188" t="s">
        <v>280</v>
      </c>
      <c r="D95" s="176" t="s">
        <v>281</v>
      </c>
      <c r="E95" s="177">
        <v>85</v>
      </c>
      <c r="F95" s="178"/>
      <c r="G95" s="179">
        <f>ROUND(E95*F95,2)</f>
        <v>0</v>
      </c>
      <c r="H95" s="159"/>
      <c r="I95" s="158">
        <f>ROUND(E95*H95,2)</f>
        <v>0</v>
      </c>
      <c r="J95" s="159"/>
      <c r="K95" s="158">
        <f>ROUND(E95*J95,2)</f>
        <v>0</v>
      </c>
      <c r="L95" s="158">
        <v>21</v>
      </c>
      <c r="M95" s="158">
        <f>G95*(1+L95/100)</f>
        <v>0</v>
      </c>
      <c r="N95" s="157">
        <v>0.43684000000000001</v>
      </c>
      <c r="O95" s="157">
        <f>ROUND(E95*N95,2)</f>
        <v>37.130000000000003</v>
      </c>
      <c r="P95" s="157">
        <v>0</v>
      </c>
      <c r="Q95" s="157">
        <f>ROUND(E95*P95,2)</f>
        <v>0</v>
      </c>
      <c r="R95" s="158"/>
      <c r="S95" s="158" t="s">
        <v>155</v>
      </c>
      <c r="T95" s="158" t="s">
        <v>155</v>
      </c>
      <c r="U95" s="158">
        <v>0.78512999999999999</v>
      </c>
      <c r="V95" s="158">
        <f>ROUND(E95*U95,2)</f>
        <v>66.739999999999995</v>
      </c>
      <c r="W95" s="158"/>
      <c r="X95" s="158" t="s">
        <v>239</v>
      </c>
      <c r="Y95" s="147"/>
      <c r="Z95" s="147"/>
      <c r="AA95" s="147"/>
      <c r="AB95" s="147"/>
      <c r="AC95" s="147"/>
      <c r="AD95" s="147"/>
      <c r="AE95" s="147"/>
      <c r="AF95" s="147"/>
      <c r="AG95" s="147" t="s">
        <v>240</v>
      </c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1" x14ac:dyDescent="0.2">
      <c r="A96" s="154"/>
      <c r="B96" s="155"/>
      <c r="C96" s="189" t="s">
        <v>282</v>
      </c>
      <c r="D96" s="160"/>
      <c r="E96" s="161">
        <v>85</v>
      </c>
      <c r="F96" s="158"/>
      <c r="G96" s="158"/>
      <c r="H96" s="158"/>
      <c r="I96" s="158"/>
      <c r="J96" s="158"/>
      <c r="K96" s="158"/>
      <c r="L96" s="158"/>
      <c r="M96" s="158"/>
      <c r="N96" s="157"/>
      <c r="O96" s="157"/>
      <c r="P96" s="157"/>
      <c r="Q96" s="157"/>
      <c r="R96" s="158"/>
      <c r="S96" s="158"/>
      <c r="T96" s="158"/>
      <c r="U96" s="158"/>
      <c r="V96" s="158"/>
      <c r="W96" s="158"/>
      <c r="X96" s="158"/>
      <c r="Y96" s="147"/>
      <c r="Z96" s="147"/>
      <c r="AA96" s="147"/>
      <c r="AB96" s="147"/>
      <c r="AC96" s="147"/>
      <c r="AD96" s="147"/>
      <c r="AE96" s="147"/>
      <c r="AF96" s="147"/>
      <c r="AG96" s="147" t="s">
        <v>159</v>
      </c>
      <c r="AH96" s="147">
        <v>0</v>
      </c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1" x14ac:dyDescent="0.2">
      <c r="A97" s="174">
        <v>33</v>
      </c>
      <c r="B97" s="175" t="s">
        <v>283</v>
      </c>
      <c r="C97" s="188" t="s">
        <v>284</v>
      </c>
      <c r="D97" s="176" t="s">
        <v>153</v>
      </c>
      <c r="E97" s="177">
        <v>136</v>
      </c>
      <c r="F97" s="178"/>
      <c r="G97" s="179">
        <f>ROUND(E97*F97,2)</f>
        <v>0</v>
      </c>
      <c r="H97" s="159"/>
      <c r="I97" s="158">
        <f>ROUND(E97*H97,2)</f>
        <v>0</v>
      </c>
      <c r="J97" s="159"/>
      <c r="K97" s="158">
        <f>ROUND(E97*J97,2)</f>
        <v>0</v>
      </c>
      <c r="L97" s="158">
        <v>21</v>
      </c>
      <c r="M97" s="158">
        <f>G97*(1+L97/100)</f>
        <v>0</v>
      </c>
      <c r="N97" s="157">
        <v>1.8000000000000001E-4</v>
      </c>
      <c r="O97" s="157">
        <f>ROUND(E97*N97,2)</f>
        <v>0.02</v>
      </c>
      <c r="P97" s="157">
        <v>0</v>
      </c>
      <c r="Q97" s="157">
        <f>ROUND(E97*P97,2)</f>
        <v>0</v>
      </c>
      <c r="R97" s="158"/>
      <c r="S97" s="158" t="s">
        <v>155</v>
      </c>
      <c r="T97" s="158" t="s">
        <v>155</v>
      </c>
      <c r="U97" s="158">
        <v>7.4999999999999997E-2</v>
      </c>
      <c r="V97" s="158">
        <f>ROUND(E97*U97,2)</f>
        <v>10.199999999999999</v>
      </c>
      <c r="W97" s="158"/>
      <c r="X97" s="158" t="s">
        <v>156</v>
      </c>
      <c r="Y97" s="147"/>
      <c r="Z97" s="147"/>
      <c r="AA97" s="147"/>
      <c r="AB97" s="147"/>
      <c r="AC97" s="147"/>
      <c r="AD97" s="147"/>
      <c r="AE97" s="147"/>
      <c r="AF97" s="147"/>
      <c r="AG97" s="147" t="s">
        <v>157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1" x14ac:dyDescent="0.2">
      <c r="A98" s="154"/>
      <c r="B98" s="155"/>
      <c r="C98" s="189" t="s">
        <v>285</v>
      </c>
      <c r="D98" s="160"/>
      <c r="E98" s="161">
        <v>136</v>
      </c>
      <c r="F98" s="158"/>
      <c r="G98" s="158"/>
      <c r="H98" s="158"/>
      <c r="I98" s="158"/>
      <c r="J98" s="158"/>
      <c r="K98" s="158"/>
      <c r="L98" s="158"/>
      <c r="M98" s="158"/>
      <c r="N98" s="157"/>
      <c r="O98" s="157"/>
      <c r="P98" s="157"/>
      <c r="Q98" s="157"/>
      <c r="R98" s="158"/>
      <c r="S98" s="158"/>
      <c r="T98" s="158"/>
      <c r="U98" s="158"/>
      <c r="V98" s="158"/>
      <c r="W98" s="158"/>
      <c r="X98" s="158"/>
      <c r="Y98" s="147"/>
      <c r="Z98" s="147"/>
      <c r="AA98" s="147"/>
      <c r="AB98" s="147"/>
      <c r="AC98" s="147"/>
      <c r="AD98" s="147"/>
      <c r="AE98" s="147"/>
      <c r="AF98" s="147"/>
      <c r="AG98" s="147" t="s">
        <v>159</v>
      </c>
      <c r="AH98" s="147">
        <v>0</v>
      </c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1" x14ac:dyDescent="0.2">
      <c r="A99" s="174">
        <v>34</v>
      </c>
      <c r="B99" s="175" t="s">
        <v>286</v>
      </c>
      <c r="C99" s="188" t="s">
        <v>287</v>
      </c>
      <c r="D99" s="176" t="s">
        <v>153</v>
      </c>
      <c r="E99" s="177">
        <v>200</v>
      </c>
      <c r="F99" s="178"/>
      <c r="G99" s="179">
        <f>ROUND(E99*F99,2)</f>
        <v>0</v>
      </c>
      <c r="H99" s="159"/>
      <c r="I99" s="158">
        <f>ROUND(E99*H99,2)</f>
        <v>0</v>
      </c>
      <c r="J99" s="159"/>
      <c r="K99" s="158">
        <f>ROUND(E99*J99,2)</f>
        <v>0</v>
      </c>
      <c r="L99" s="158">
        <v>21</v>
      </c>
      <c r="M99" s="158">
        <f>G99*(1+L99/100)</f>
        <v>0</v>
      </c>
      <c r="N99" s="157">
        <v>2.0000000000000001E-4</v>
      </c>
      <c r="O99" s="157">
        <f>ROUND(E99*N99,2)</f>
        <v>0.04</v>
      </c>
      <c r="P99" s="157">
        <v>0</v>
      </c>
      <c r="Q99" s="157">
        <f>ROUND(E99*P99,2)</f>
        <v>0</v>
      </c>
      <c r="R99" s="158" t="s">
        <v>249</v>
      </c>
      <c r="S99" s="158" t="s">
        <v>155</v>
      </c>
      <c r="T99" s="158" t="s">
        <v>155</v>
      </c>
      <c r="U99" s="158">
        <v>0</v>
      </c>
      <c r="V99" s="158">
        <f>ROUND(E99*U99,2)</f>
        <v>0</v>
      </c>
      <c r="W99" s="158"/>
      <c r="X99" s="158" t="s">
        <v>250</v>
      </c>
      <c r="Y99" s="147"/>
      <c r="Z99" s="147"/>
      <c r="AA99" s="147"/>
      <c r="AB99" s="147"/>
      <c r="AC99" s="147"/>
      <c r="AD99" s="147"/>
      <c r="AE99" s="147"/>
      <c r="AF99" s="147"/>
      <c r="AG99" s="147" t="s">
        <v>251</v>
      </c>
      <c r="AH99" s="147"/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1" x14ac:dyDescent="0.2">
      <c r="A100" s="154"/>
      <c r="B100" s="155"/>
      <c r="C100" s="189" t="s">
        <v>288</v>
      </c>
      <c r="D100" s="160"/>
      <c r="E100" s="161">
        <v>200</v>
      </c>
      <c r="F100" s="158"/>
      <c r="G100" s="158"/>
      <c r="H100" s="158"/>
      <c r="I100" s="158"/>
      <c r="J100" s="158"/>
      <c r="K100" s="158"/>
      <c r="L100" s="158"/>
      <c r="M100" s="158"/>
      <c r="N100" s="157"/>
      <c r="O100" s="157"/>
      <c r="P100" s="157"/>
      <c r="Q100" s="157"/>
      <c r="R100" s="158"/>
      <c r="S100" s="158"/>
      <c r="T100" s="158"/>
      <c r="U100" s="158"/>
      <c r="V100" s="158"/>
      <c r="W100" s="158"/>
      <c r="X100" s="158"/>
      <c r="Y100" s="147"/>
      <c r="Z100" s="147"/>
      <c r="AA100" s="147"/>
      <c r="AB100" s="147"/>
      <c r="AC100" s="147"/>
      <c r="AD100" s="147"/>
      <c r="AE100" s="147"/>
      <c r="AF100" s="147"/>
      <c r="AG100" s="147" t="s">
        <v>159</v>
      </c>
      <c r="AH100" s="147">
        <v>0</v>
      </c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x14ac:dyDescent="0.2">
      <c r="A101" s="164" t="s">
        <v>149</v>
      </c>
      <c r="B101" s="165" t="s">
        <v>94</v>
      </c>
      <c r="C101" s="187" t="s">
        <v>95</v>
      </c>
      <c r="D101" s="166"/>
      <c r="E101" s="167"/>
      <c r="F101" s="168"/>
      <c r="G101" s="169">
        <f>SUMIF(AG102:AG103,"&lt;&gt;NOR",G102:G103)</f>
        <v>0</v>
      </c>
      <c r="H101" s="163"/>
      <c r="I101" s="163">
        <f>SUM(I102:I103)</f>
        <v>0</v>
      </c>
      <c r="J101" s="163"/>
      <c r="K101" s="163">
        <f>SUM(K102:K103)</f>
        <v>0</v>
      </c>
      <c r="L101" s="163"/>
      <c r="M101" s="163">
        <f>SUM(M102:M103)</f>
        <v>0</v>
      </c>
      <c r="N101" s="162"/>
      <c r="O101" s="162">
        <f>SUM(O102:O103)</f>
        <v>6.5</v>
      </c>
      <c r="P101" s="162"/>
      <c r="Q101" s="162">
        <f>SUM(Q102:Q103)</f>
        <v>0</v>
      </c>
      <c r="R101" s="163"/>
      <c r="S101" s="163"/>
      <c r="T101" s="163"/>
      <c r="U101" s="163"/>
      <c r="V101" s="163">
        <f>SUM(V102:V103)</f>
        <v>93</v>
      </c>
      <c r="W101" s="163"/>
      <c r="X101" s="163"/>
      <c r="AG101" t="s">
        <v>150</v>
      </c>
    </row>
    <row r="102" spans="1:60" ht="33.75" outlineLevel="1" x14ac:dyDescent="0.2">
      <c r="A102" s="174">
        <v>35</v>
      </c>
      <c r="B102" s="175" t="s">
        <v>289</v>
      </c>
      <c r="C102" s="188" t="s">
        <v>290</v>
      </c>
      <c r="D102" s="176" t="s">
        <v>291</v>
      </c>
      <c r="E102" s="177">
        <v>62</v>
      </c>
      <c r="F102" s="178"/>
      <c r="G102" s="179">
        <f>ROUND(E102*F102,2)</f>
        <v>0</v>
      </c>
      <c r="H102" s="159"/>
      <c r="I102" s="158">
        <f>ROUND(E102*H102,2)</f>
        <v>0</v>
      </c>
      <c r="J102" s="159"/>
      <c r="K102" s="158">
        <f>ROUND(E102*J102,2)</f>
        <v>0</v>
      </c>
      <c r="L102" s="158">
        <v>21</v>
      </c>
      <c r="M102" s="158">
        <f>G102*(1+L102/100)</f>
        <v>0</v>
      </c>
      <c r="N102" s="157">
        <v>0.10481</v>
      </c>
      <c r="O102" s="157">
        <f>ROUND(E102*N102,2)</f>
        <v>6.5</v>
      </c>
      <c r="P102" s="157">
        <v>0</v>
      </c>
      <c r="Q102" s="157">
        <f>ROUND(E102*P102,2)</f>
        <v>0</v>
      </c>
      <c r="R102" s="158"/>
      <c r="S102" s="158" t="s">
        <v>155</v>
      </c>
      <c r="T102" s="158" t="s">
        <v>155</v>
      </c>
      <c r="U102" s="158">
        <v>1.5</v>
      </c>
      <c r="V102" s="158">
        <f>ROUND(E102*U102,2)</f>
        <v>93</v>
      </c>
      <c r="W102" s="158"/>
      <c r="X102" s="158" t="s">
        <v>156</v>
      </c>
      <c r="Y102" s="147"/>
      <c r="Z102" s="147"/>
      <c r="AA102" s="147"/>
      <c r="AB102" s="147"/>
      <c r="AC102" s="147"/>
      <c r="AD102" s="147"/>
      <c r="AE102" s="147"/>
      <c r="AF102" s="147"/>
      <c r="AG102" s="147" t="s">
        <v>157</v>
      </c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outlineLevel="1" x14ac:dyDescent="0.2">
      <c r="A103" s="154"/>
      <c r="B103" s="155"/>
      <c r="C103" s="189" t="s">
        <v>292</v>
      </c>
      <c r="D103" s="160"/>
      <c r="E103" s="161">
        <v>62</v>
      </c>
      <c r="F103" s="158"/>
      <c r="G103" s="158"/>
      <c r="H103" s="158"/>
      <c r="I103" s="158"/>
      <c r="J103" s="158"/>
      <c r="K103" s="158"/>
      <c r="L103" s="158"/>
      <c r="M103" s="158"/>
      <c r="N103" s="157"/>
      <c r="O103" s="157"/>
      <c r="P103" s="157"/>
      <c r="Q103" s="157"/>
      <c r="R103" s="158"/>
      <c r="S103" s="158"/>
      <c r="T103" s="158"/>
      <c r="U103" s="158"/>
      <c r="V103" s="158"/>
      <c r="W103" s="158"/>
      <c r="X103" s="158"/>
      <c r="Y103" s="147"/>
      <c r="Z103" s="147"/>
      <c r="AA103" s="147"/>
      <c r="AB103" s="147"/>
      <c r="AC103" s="147"/>
      <c r="AD103" s="147"/>
      <c r="AE103" s="147"/>
      <c r="AF103" s="147"/>
      <c r="AG103" s="147" t="s">
        <v>159</v>
      </c>
      <c r="AH103" s="147">
        <v>0</v>
      </c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x14ac:dyDescent="0.2">
      <c r="A104" s="164" t="s">
        <v>149</v>
      </c>
      <c r="B104" s="165" t="s">
        <v>96</v>
      </c>
      <c r="C104" s="187" t="s">
        <v>97</v>
      </c>
      <c r="D104" s="166"/>
      <c r="E104" s="167"/>
      <c r="F104" s="168"/>
      <c r="G104" s="169">
        <f>SUMIF(AG105:AG118,"&lt;&gt;NOR",G105:G118)</f>
        <v>0</v>
      </c>
      <c r="H104" s="163"/>
      <c r="I104" s="163">
        <f>SUM(I105:I118)</f>
        <v>0</v>
      </c>
      <c r="J104" s="163"/>
      <c r="K104" s="163">
        <f>SUM(K105:K118)</f>
        <v>0</v>
      </c>
      <c r="L104" s="163"/>
      <c r="M104" s="163">
        <f>SUM(M105:M118)</f>
        <v>0</v>
      </c>
      <c r="N104" s="162"/>
      <c r="O104" s="162">
        <f>SUM(O105:O118)</f>
        <v>840.47</v>
      </c>
      <c r="P104" s="162"/>
      <c r="Q104" s="162">
        <f>SUM(Q105:Q118)</f>
        <v>0</v>
      </c>
      <c r="R104" s="163"/>
      <c r="S104" s="163"/>
      <c r="T104" s="163"/>
      <c r="U104" s="163"/>
      <c r="V104" s="163">
        <f>SUM(V105:V118)</f>
        <v>100.97</v>
      </c>
      <c r="W104" s="163"/>
      <c r="X104" s="163"/>
      <c r="AG104" t="s">
        <v>150</v>
      </c>
    </row>
    <row r="105" spans="1:60" outlineLevel="1" x14ac:dyDescent="0.2">
      <c r="A105" s="174">
        <v>36</v>
      </c>
      <c r="B105" s="175" t="s">
        <v>293</v>
      </c>
      <c r="C105" s="188" t="s">
        <v>294</v>
      </c>
      <c r="D105" s="176" t="s">
        <v>153</v>
      </c>
      <c r="E105" s="177">
        <v>552</v>
      </c>
      <c r="F105" s="178"/>
      <c r="G105" s="179">
        <f>ROUND(E105*F105,2)</f>
        <v>0</v>
      </c>
      <c r="H105" s="159"/>
      <c r="I105" s="158">
        <f>ROUND(E105*H105,2)</f>
        <v>0</v>
      </c>
      <c r="J105" s="159"/>
      <c r="K105" s="158">
        <f>ROUND(E105*J105,2)</f>
        <v>0</v>
      </c>
      <c r="L105" s="158">
        <v>21</v>
      </c>
      <c r="M105" s="158">
        <f>G105*(1+L105/100)</f>
        <v>0</v>
      </c>
      <c r="N105" s="157">
        <v>0.441</v>
      </c>
      <c r="O105" s="157">
        <f>ROUND(E105*N105,2)</f>
        <v>243.43</v>
      </c>
      <c r="P105" s="157">
        <v>0</v>
      </c>
      <c r="Q105" s="157">
        <f>ROUND(E105*P105,2)</f>
        <v>0</v>
      </c>
      <c r="R105" s="158"/>
      <c r="S105" s="158" t="s">
        <v>155</v>
      </c>
      <c r="T105" s="158" t="s">
        <v>155</v>
      </c>
      <c r="U105" s="158">
        <v>2.9000000000000001E-2</v>
      </c>
      <c r="V105" s="158">
        <f>ROUND(E105*U105,2)</f>
        <v>16.010000000000002</v>
      </c>
      <c r="W105" s="158"/>
      <c r="X105" s="158" t="s">
        <v>156</v>
      </c>
      <c r="Y105" s="147"/>
      <c r="Z105" s="147"/>
      <c r="AA105" s="147"/>
      <c r="AB105" s="147"/>
      <c r="AC105" s="147"/>
      <c r="AD105" s="147"/>
      <c r="AE105" s="147"/>
      <c r="AF105" s="147"/>
      <c r="AG105" s="147" t="s">
        <v>157</v>
      </c>
      <c r="AH105" s="147"/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outlineLevel="1" x14ac:dyDescent="0.2">
      <c r="A106" s="154"/>
      <c r="B106" s="155"/>
      <c r="C106" s="189" t="s">
        <v>295</v>
      </c>
      <c r="D106" s="160"/>
      <c r="E106" s="161">
        <v>552</v>
      </c>
      <c r="F106" s="158"/>
      <c r="G106" s="158"/>
      <c r="H106" s="158"/>
      <c r="I106" s="158"/>
      <c r="J106" s="158"/>
      <c r="K106" s="158"/>
      <c r="L106" s="158"/>
      <c r="M106" s="158"/>
      <c r="N106" s="157"/>
      <c r="O106" s="157"/>
      <c r="P106" s="157"/>
      <c r="Q106" s="157"/>
      <c r="R106" s="158"/>
      <c r="S106" s="158"/>
      <c r="T106" s="158"/>
      <c r="U106" s="158"/>
      <c r="V106" s="158"/>
      <c r="W106" s="158"/>
      <c r="X106" s="158"/>
      <c r="Y106" s="147"/>
      <c r="Z106" s="147"/>
      <c r="AA106" s="147"/>
      <c r="AB106" s="147"/>
      <c r="AC106" s="147"/>
      <c r="AD106" s="147"/>
      <c r="AE106" s="147"/>
      <c r="AF106" s="147"/>
      <c r="AG106" s="147" t="s">
        <v>159</v>
      </c>
      <c r="AH106" s="147">
        <v>0</v>
      </c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1" x14ac:dyDescent="0.2">
      <c r="A107" s="174">
        <v>37</v>
      </c>
      <c r="B107" s="175" t="s">
        <v>296</v>
      </c>
      <c r="C107" s="188" t="s">
        <v>297</v>
      </c>
      <c r="D107" s="176" t="s">
        <v>153</v>
      </c>
      <c r="E107" s="177">
        <v>210</v>
      </c>
      <c r="F107" s="178"/>
      <c r="G107" s="179">
        <f>ROUND(E107*F107,2)</f>
        <v>0</v>
      </c>
      <c r="H107" s="159"/>
      <c r="I107" s="158">
        <f>ROUND(E107*H107,2)</f>
        <v>0</v>
      </c>
      <c r="J107" s="159"/>
      <c r="K107" s="158">
        <f>ROUND(E107*J107,2)</f>
        <v>0</v>
      </c>
      <c r="L107" s="158">
        <v>21</v>
      </c>
      <c r="M107" s="158">
        <f>G107*(1+L107/100)</f>
        <v>0</v>
      </c>
      <c r="N107" s="157">
        <v>0.28799999999999998</v>
      </c>
      <c r="O107" s="157">
        <f>ROUND(E107*N107,2)</f>
        <v>60.48</v>
      </c>
      <c r="P107" s="157">
        <v>0</v>
      </c>
      <c r="Q107" s="157">
        <f>ROUND(E107*P107,2)</f>
        <v>0</v>
      </c>
      <c r="R107" s="158"/>
      <c r="S107" s="158" t="s">
        <v>155</v>
      </c>
      <c r="T107" s="158" t="s">
        <v>155</v>
      </c>
      <c r="U107" s="158">
        <v>2.3E-2</v>
      </c>
      <c r="V107" s="158">
        <f>ROUND(E107*U107,2)</f>
        <v>4.83</v>
      </c>
      <c r="W107" s="158"/>
      <c r="X107" s="158" t="s">
        <v>156</v>
      </c>
      <c r="Y107" s="147"/>
      <c r="Z107" s="147"/>
      <c r="AA107" s="147"/>
      <c r="AB107" s="147"/>
      <c r="AC107" s="147"/>
      <c r="AD107" s="147"/>
      <c r="AE107" s="147"/>
      <c r="AF107" s="147"/>
      <c r="AG107" s="147" t="s">
        <v>157</v>
      </c>
      <c r="AH107" s="147"/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outlineLevel="1" x14ac:dyDescent="0.2">
      <c r="A108" s="154"/>
      <c r="B108" s="155"/>
      <c r="C108" s="189" t="s">
        <v>226</v>
      </c>
      <c r="D108" s="160"/>
      <c r="E108" s="161">
        <v>210</v>
      </c>
      <c r="F108" s="158"/>
      <c r="G108" s="158"/>
      <c r="H108" s="158"/>
      <c r="I108" s="158"/>
      <c r="J108" s="158"/>
      <c r="K108" s="158"/>
      <c r="L108" s="158"/>
      <c r="M108" s="158"/>
      <c r="N108" s="157"/>
      <c r="O108" s="157"/>
      <c r="P108" s="157"/>
      <c r="Q108" s="157"/>
      <c r="R108" s="158"/>
      <c r="S108" s="158"/>
      <c r="T108" s="158"/>
      <c r="U108" s="158"/>
      <c r="V108" s="158"/>
      <c r="W108" s="158"/>
      <c r="X108" s="158"/>
      <c r="Y108" s="147"/>
      <c r="Z108" s="147"/>
      <c r="AA108" s="147"/>
      <c r="AB108" s="147"/>
      <c r="AC108" s="147"/>
      <c r="AD108" s="147"/>
      <c r="AE108" s="147"/>
      <c r="AF108" s="147"/>
      <c r="AG108" s="147" t="s">
        <v>159</v>
      </c>
      <c r="AH108" s="147">
        <v>0</v>
      </c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outlineLevel="1" x14ac:dyDescent="0.2">
      <c r="A109" s="174">
        <v>38</v>
      </c>
      <c r="B109" s="175" t="s">
        <v>298</v>
      </c>
      <c r="C109" s="188" t="s">
        <v>299</v>
      </c>
      <c r="D109" s="176" t="s">
        <v>153</v>
      </c>
      <c r="E109" s="177">
        <v>44</v>
      </c>
      <c r="F109" s="178"/>
      <c r="G109" s="179">
        <f>ROUND(E109*F109,2)</f>
        <v>0</v>
      </c>
      <c r="H109" s="159"/>
      <c r="I109" s="158">
        <f>ROUND(E109*H109,2)</f>
        <v>0</v>
      </c>
      <c r="J109" s="159"/>
      <c r="K109" s="158">
        <f>ROUND(E109*J109,2)</f>
        <v>0</v>
      </c>
      <c r="L109" s="158">
        <v>21</v>
      </c>
      <c r="M109" s="158">
        <f>G109*(1+L109/100)</f>
        <v>0</v>
      </c>
      <c r="N109" s="157">
        <v>0.2024</v>
      </c>
      <c r="O109" s="157">
        <f>ROUND(E109*N109,2)</f>
        <v>8.91</v>
      </c>
      <c r="P109" s="157">
        <v>0</v>
      </c>
      <c r="Q109" s="157">
        <f>ROUND(E109*P109,2)</f>
        <v>0</v>
      </c>
      <c r="R109" s="158"/>
      <c r="S109" s="158" t="s">
        <v>155</v>
      </c>
      <c r="T109" s="158" t="s">
        <v>155</v>
      </c>
      <c r="U109" s="158">
        <v>2.5999999999999999E-2</v>
      </c>
      <c r="V109" s="158">
        <f>ROUND(E109*U109,2)</f>
        <v>1.1399999999999999</v>
      </c>
      <c r="W109" s="158"/>
      <c r="X109" s="158" t="s">
        <v>156</v>
      </c>
      <c r="Y109" s="147"/>
      <c r="Z109" s="147"/>
      <c r="AA109" s="147"/>
      <c r="AB109" s="147"/>
      <c r="AC109" s="147"/>
      <c r="AD109" s="147"/>
      <c r="AE109" s="147"/>
      <c r="AF109" s="147"/>
      <c r="AG109" s="147" t="s">
        <v>157</v>
      </c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1" x14ac:dyDescent="0.2">
      <c r="A110" s="154"/>
      <c r="B110" s="155"/>
      <c r="C110" s="189" t="s">
        <v>227</v>
      </c>
      <c r="D110" s="160"/>
      <c r="E110" s="161">
        <v>44</v>
      </c>
      <c r="F110" s="158"/>
      <c r="G110" s="158"/>
      <c r="H110" s="158"/>
      <c r="I110" s="158"/>
      <c r="J110" s="158"/>
      <c r="K110" s="158"/>
      <c r="L110" s="158"/>
      <c r="M110" s="158"/>
      <c r="N110" s="157"/>
      <c r="O110" s="157"/>
      <c r="P110" s="157"/>
      <c r="Q110" s="157"/>
      <c r="R110" s="158"/>
      <c r="S110" s="158"/>
      <c r="T110" s="158"/>
      <c r="U110" s="158"/>
      <c r="V110" s="158"/>
      <c r="W110" s="158"/>
      <c r="X110" s="158"/>
      <c r="Y110" s="147"/>
      <c r="Z110" s="147"/>
      <c r="AA110" s="147"/>
      <c r="AB110" s="147"/>
      <c r="AC110" s="147"/>
      <c r="AD110" s="147"/>
      <c r="AE110" s="147"/>
      <c r="AF110" s="147"/>
      <c r="AG110" s="147" t="s">
        <v>159</v>
      </c>
      <c r="AH110" s="147">
        <v>0</v>
      </c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1" x14ac:dyDescent="0.2">
      <c r="A111" s="174">
        <v>39</v>
      </c>
      <c r="B111" s="175" t="s">
        <v>300</v>
      </c>
      <c r="C111" s="188" t="s">
        <v>301</v>
      </c>
      <c r="D111" s="176" t="s">
        <v>153</v>
      </c>
      <c r="E111" s="177">
        <v>762</v>
      </c>
      <c r="F111" s="178"/>
      <c r="G111" s="179">
        <f>ROUND(E111*F111,2)</f>
        <v>0</v>
      </c>
      <c r="H111" s="159"/>
      <c r="I111" s="158">
        <f>ROUND(E111*H111,2)</f>
        <v>0</v>
      </c>
      <c r="J111" s="159"/>
      <c r="K111" s="158">
        <f>ROUND(E111*J111,2)</f>
        <v>0</v>
      </c>
      <c r="L111" s="158">
        <v>21</v>
      </c>
      <c r="M111" s="158">
        <f>G111*(1+L111/100)</f>
        <v>0</v>
      </c>
      <c r="N111" s="157">
        <v>0.60104000000000002</v>
      </c>
      <c r="O111" s="157">
        <f>ROUND(E111*N111,2)</f>
        <v>457.99</v>
      </c>
      <c r="P111" s="157">
        <v>0</v>
      </c>
      <c r="Q111" s="157">
        <f>ROUND(E111*P111,2)</f>
        <v>0</v>
      </c>
      <c r="R111" s="158"/>
      <c r="S111" s="158" t="s">
        <v>155</v>
      </c>
      <c r="T111" s="158" t="s">
        <v>155</v>
      </c>
      <c r="U111" s="158">
        <v>5.8999999999999997E-2</v>
      </c>
      <c r="V111" s="158">
        <f>ROUND(E111*U111,2)</f>
        <v>44.96</v>
      </c>
      <c r="W111" s="158"/>
      <c r="X111" s="158" t="s">
        <v>156</v>
      </c>
      <c r="Y111" s="147"/>
      <c r="Z111" s="147"/>
      <c r="AA111" s="147"/>
      <c r="AB111" s="147"/>
      <c r="AC111" s="147"/>
      <c r="AD111" s="147"/>
      <c r="AE111" s="147"/>
      <c r="AF111" s="147"/>
      <c r="AG111" s="147" t="s">
        <v>157</v>
      </c>
      <c r="AH111" s="147"/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1" x14ac:dyDescent="0.2">
      <c r="A112" s="154"/>
      <c r="B112" s="155"/>
      <c r="C112" s="189" t="s">
        <v>225</v>
      </c>
      <c r="D112" s="160"/>
      <c r="E112" s="161">
        <v>552</v>
      </c>
      <c r="F112" s="158"/>
      <c r="G112" s="158"/>
      <c r="H112" s="158"/>
      <c r="I112" s="158"/>
      <c r="J112" s="158"/>
      <c r="K112" s="158"/>
      <c r="L112" s="158"/>
      <c r="M112" s="158"/>
      <c r="N112" s="157"/>
      <c r="O112" s="157"/>
      <c r="P112" s="157"/>
      <c r="Q112" s="157"/>
      <c r="R112" s="158"/>
      <c r="S112" s="158"/>
      <c r="T112" s="158"/>
      <c r="U112" s="158"/>
      <c r="V112" s="158"/>
      <c r="W112" s="158"/>
      <c r="X112" s="158"/>
      <c r="Y112" s="147"/>
      <c r="Z112" s="147"/>
      <c r="AA112" s="147"/>
      <c r="AB112" s="147"/>
      <c r="AC112" s="147"/>
      <c r="AD112" s="147"/>
      <c r="AE112" s="147"/>
      <c r="AF112" s="147"/>
      <c r="AG112" s="147" t="s">
        <v>159</v>
      </c>
      <c r="AH112" s="147">
        <v>0</v>
      </c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1" x14ac:dyDescent="0.2">
      <c r="A113" s="154"/>
      <c r="B113" s="155"/>
      <c r="C113" s="189" t="s">
        <v>226</v>
      </c>
      <c r="D113" s="160"/>
      <c r="E113" s="161">
        <v>210</v>
      </c>
      <c r="F113" s="158"/>
      <c r="G113" s="158"/>
      <c r="H113" s="158"/>
      <c r="I113" s="158"/>
      <c r="J113" s="158"/>
      <c r="K113" s="158"/>
      <c r="L113" s="158"/>
      <c r="M113" s="158"/>
      <c r="N113" s="157"/>
      <c r="O113" s="157"/>
      <c r="P113" s="157"/>
      <c r="Q113" s="157"/>
      <c r="R113" s="158"/>
      <c r="S113" s="158"/>
      <c r="T113" s="158"/>
      <c r="U113" s="158"/>
      <c r="V113" s="158"/>
      <c r="W113" s="158"/>
      <c r="X113" s="158"/>
      <c r="Y113" s="147"/>
      <c r="Z113" s="147"/>
      <c r="AA113" s="147"/>
      <c r="AB113" s="147"/>
      <c r="AC113" s="147"/>
      <c r="AD113" s="147"/>
      <c r="AE113" s="147"/>
      <c r="AF113" s="147"/>
      <c r="AG113" s="147" t="s">
        <v>159</v>
      </c>
      <c r="AH113" s="147">
        <v>0</v>
      </c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ht="22.5" outlineLevel="1" x14ac:dyDescent="0.2">
      <c r="A114" s="174">
        <v>40</v>
      </c>
      <c r="B114" s="175" t="s">
        <v>302</v>
      </c>
      <c r="C114" s="188" t="s">
        <v>303</v>
      </c>
      <c r="D114" s="176" t="s">
        <v>153</v>
      </c>
      <c r="E114" s="177">
        <v>762</v>
      </c>
      <c r="F114" s="178"/>
      <c r="G114" s="179">
        <f>ROUND(E114*F114,2)</f>
        <v>0</v>
      </c>
      <c r="H114" s="159"/>
      <c r="I114" s="158">
        <f>ROUND(E114*H114,2)</f>
        <v>0</v>
      </c>
      <c r="J114" s="159"/>
      <c r="K114" s="158">
        <f>ROUND(E114*J114,2)</f>
        <v>0</v>
      </c>
      <c r="L114" s="158">
        <v>21</v>
      </c>
      <c r="M114" s="158">
        <f>G114*(1+L114/100)</f>
        <v>0</v>
      </c>
      <c r="N114" s="157">
        <v>8.0960000000000004E-2</v>
      </c>
      <c r="O114" s="157">
        <f>ROUND(E114*N114,2)</f>
        <v>61.69</v>
      </c>
      <c r="P114" s="157">
        <v>0</v>
      </c>
      <c r="Q114" s="157">
        <f>ROUND(E114*P114,2)</f>
        <v>0</v>
      </c>
      <c r="R114" s="158"/>
      <c r="S114" s="158" t="s">
        <v>155</v>
      </c>
      <c r="T114" s="158" t="s">
        <v>155</v>
      </c>
      <c r="U114" s="158">
        <v>2.3E-2</v>
      </c>
      <c r="V114" s="158">
        <f>ROUND(E114*U114,2)</f>
        <v>17.53</v>
      </c>
      <c r="W114" s="158"/>
      <c r="X114" s="158" t="s">
        <v>156</v>
      </c>
      <c r="Y114" s="147"/>
      <c r="Z114" s="147"/>
      <c r="AA114" s="147"/>
      <c r="AB114" s="147"/>
      <c r="AC114" s="147"/>
      <c r="AD114" s="147"/>
      <c r="AE114" s="147"/>
      <c r="AF114" s="147"/>
      <c r="AG114" s="147" t="s">
        <v>157</v>
      </c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1" x14ac:dyDescent="0.2">
      <c r="A115" s="154"/>
      <c r="B115" s="155"/>
      <c r="C115" s="189" t="s">
        <v>225</v>
      </c>
      <c r="D115" s="160"/>
      <c r="E115" s="161">
        <v>552</v>
      </c>
      <c r="F115" s="158"/>
      <c r="G115" s="158"/>
      <c r="H115" s="158"/>
      <c r="I115" s="158"/>
      <c r="J115" s="158"/>
      <c r="K115" s="158"/>
      <c r="L115" s="158"/>
      <c r="M115" s="158"/>
      <c r="N115" s="157"/>
      <c r="O115" s="157"/>
      <c r="P115" s="157"/>
      <c r="Q115" s="157"/>
      <c r="R115" s="158"/>
      <c r="S115" s="158"/>
      <c r="T115" s="158"/>
      <c r="U115" s="158"/>
      <c r="V115" s="158"/>
      <c r="W115" s="158"/>
      <c r="X115" s="158"/>
      <c r="Y115" s="147"/>
      <c r="Z115" s="147"/>
      <c r="AA115" s="147"/>
      <c r="AB115" s="147"/>
      <c r="AC115" s="147"/>
      <c r="AD115" s="147"/>
      <c r="AE115" s="147"/>
      <c r="AF115" s="147"/>
      <c r="AG115" s="147" t="s">
        <v>159</v>
      </c>
      <c r="AH115" s="147">
        <v>0</v>
      </c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outlineLevel="1" x14ac:dyDescent="0.2">
      <c r="A116" s="154"/>
      <c r="B116" s="155"/>
      <c r="C116" s="189" t="s">
        <v>226</v>
      </c>
      <c r="D116" s="160"/>
      <c r="E116" s="161">
        <v>210</v>
      </c>
      <c r="F116" s="158"/>
      <c r="G116" s="158"/>
      <c r="H116" s="158"/>
      <c r="I116" s="158"/>
      <c r="J116" s="158"/>
      <c r="K116" s="158"/>
      <c r="L116" s="158"/>
      <c r="M116" s="158"/>
      <c r="N116" s="157"/>
      <c r="O116" s="157"/>
      <c r="P116" s="157"/>
      <c r="Q116" s="157"/>
      <c r="R116" s="158"/>
      <c r="S116" s="158"/>
      <c r="T116" s="158"/>
      <c r="U116" s="158"/>
      <c r="V116" s="158"/>
      <c r="W116" s="158"/>
      <c r="X116" s="158"/>
      <c r="Y116" s="147"/>
      <c r="Z116" s="147"/>
      <c r="AA116" s="147"/>
      <c r="AB116" s="147"/>
      <c r="AC116" s="147"/>
      <c r="AD116" s="147"/>
      <c r="AE116" s="147"/>
      <c r="AF116" s="147"/>
      <c r="AG116" s="147" t="s">
        <v>159</v>
      </c>
      <c r="AH116" s="147">
        <v>0</v>
      </c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ht="22.5" outlineLevel="1" x14ac:dyDescent="0.2">
      <c r="A117" s="174">
        <v>41</v>
      </c>
      <c r="B117" s="175" t="s">
        <v>304</v>
      </c>
      <c r="C117" s="188" t="s">
        <v>305</v>
      </c>
      <c r="D117" s="176" t="s">
        <v>153</v>
      </c>
      <c r="E117" s="177">
        <v>44</v>
      </c>
      <c r="F117" s="178"/>
      <c r="G117" s="179">
        <f>ROUND(E117*F117,2)</f>
        <v>0</v>
      </c>
      <c r="H117" s="159"/>
      <c r="I117" s="158">
        <f>ROUND(E117*H117,2)</f>
        <v>0</v>
      </c>
      <c r="J117" s="159"/>
      <c r="K117" s="158">
        <f>ROUND(E117*J117,2)</f>
        <v>0</v>
      </c>
      <c r="L117" s="158">
        <v>21</v>
      </c>
      <c r="M117" s="158">
        <f>G117*(1+L117/100)</f>
        <v>0</v>
      </c>
      <c r="N117" s="157">
        <v>0.18107999999999999</v>
      </c>
      <c r="O117" s="157">
        <f>ROUND(E117*N117,2)</f>
        <v>7.97</v>
      </c>
      <c r="P117" s="157">
        <v>0</v>
      </c>
      <c r="Q117" s="157">
        <f>ROUND(E117*P117,2)</f>
        <v>0</v>
      </c>
      <c r="R117" s="158"/>
      <c r="S117" s="158" t="s">
        <v>155</v>
      </c>
      <c r="T117" s="158" t="s">
        <v>155</v>
      </c>
      <c r="U117" s="158">
        <v>0.375</v>
      </c>
      <c r="V117" s="158">
        <f>ROUND(E117*U117,2)</f>
        <v>16.5</v>
      </c>
      <c r="W117" s="158"/>
      <c r="X117" s="158" t="s">
        <v>156</v>
      </c>
      <c r="Y117" s="147"/>
      <c r="Z117" s="147"/>
      <c r="AA117" s="147"/>
      <c r="AB117" s="147"/>
      <c r="AC117" s="147"/>
      <c r="AD117" s="147"/>
      <c r="AE117" s="147"/>
      <c r="AF117" s="147"/>
      <c r="AG117" s="147" t="s">
        <v>157</v>
      </c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1" x14ac:dyDescent="0.2">
      <c r="A118" s="154"/>
      <c r="B118" s="155"/>
      <c r="C118" s="189" t="s">
        <v>227</v>
      </c>
      <c r="D118" s="160"/>
      <c r="E118" s="161">
        <v>44</v>
      </c>
      <c r="F118" s="158"/>
      <c r="G118" s="158"/>
      <c r="H118" s="158"/>
      <c r="I118" s="158"/>
      <c r="J118" s="158"/>
      <c r="K118" s="158"/>
      <c r="L118" s="158"/>
      <c r="M118" s="158"/>
      <c r="N118" s="157"/>
      <c r="O118" s="157"/>
      <c r="P118" s="157"/>
      <c r="Q118" s="157"/>
      <c r="R118" s="158"/>
      <c r="S118" s="158"/>
      <c r="T118" s="158"/>
      <c r="U118" s="158"/>
      <c r="V118" s="158"/>
      <c r="W118" s="158"/>
      <c r="X118" s="158"/>
      <c r="Y118" s="147"/>
      <c r="Z118" s="147"/>
      <c r="AA118" s="147"/>
      <c r="AB118" s="147"/>
      <c r="AC118" s="147"/>
      <c r="AD118" s="147"/>
      <c r="AE118" s="147"/>
      <c r="AF118" s="147"/>
      <c r="AG118" s="147" t="s">
        <v>159</v>
      </c>
      <c r="AH118" s="147">
        <v>0</v>
      </c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x14ac:dyDescent="0.2">
      <c r="A119" s="164" t="s">
        <v>149</v>
      </c>
      <c r="B119" s="165" t="s">
        <v>98</v>
      </c>
      <c r="C119" s="187" t="s">
        <v>99</v>
      </c>
      <c r="D119" s="166"/>
      <c r="E119" s="167"/>
      <c r="F119" s="168"/>
      <c r="G119" s="169">
        <f>SUMIF(AG120:AG136,"&lt;&gt;NOR",G120:G136)</f>
        <v>0</v>
      </c>
      <c r="H119" s="163"/>
      <c r="I119" s="163">
        <f>SUM(I120:I136)</f>
        <v>0</v>
      </c>
      <c r="J119" s="163"/>
      <c r="K119" s="163">
        <f>SUM(K120:K136)</f>
        <v>0</v>
      </c>
      <c r="L119" s="163"/>
      <c r="M119" s="163">
        <f>SUM(M120:M136)</f>
        <v>0</v>
      </c>
      <c r="N119" s="162"/>
      <c r="O119" s="162">
        <f>SUM(O120:O136)</f>
        <v>486.18</v>
      </c>
      <c r="P119" s="162"/>
      <c r="Q119" s="162">
        <f>SUM(Q120:Q136)</f>
        <v>0</v>
      </c>
      <c r="R119" s="163"/>
      <c r="S119" s="163"/>
      <c r="T119" s="163"/>
      <c r="U119" s="163"/>
      <c r="V119" s="163">
        <f>SUM(V120:V136)</f>
        <v>117.53999999999999</v>
      </c>
      <c r="W119" s="163"/>
      <c r="X119" s="163"/>
      <c r="AG119" t="s">
        <v>150</v>
      </c>
    </row>
    <row r="120" spans="1:60" ht="22.5" outlineLevel="1" x14ac:dyDescent="0.2">
      <c r="A120" s="174">
        <v>42</v>
      </c>
      <c r="B120" s="175" t="s">
        <v>306</v>
      </c>
      <c r="C120" s="188" t="s">
        <v>307</v>
      </c>
      <c r="D120" s="176" t="s">
        <v>153</v>
      </c>
      <c r="E120" s="177">
        <v>612</v>
      </c>
      <c r="F120" s="178"/>
      <c r="G120" s="179">
        <f>ROUND(E120*F120,2)</f>
        <v>0</v>
      </c>
      <c r="H120" s="159"/>
      <c r="I120" s="158">
        <f>ROUND(E120*H120,2)</f>
        <v>0</v>
      </c>
      <c r="J120" s="159"/>
      <c r="K120" s="158">
        <f>ROUND(E120*J120,2)</f>
        <v>0</v>
      </c>
      <c r="L120" s="158">
        <v>21</v>
      </c>
      <c r="M120" s="158">
        <f>G120*(1+L120/100)</f>
        <v>0</v>
      </c>
      <c r="N120" s="157">
        <v>0.378</v>
      </c>
      <c r="O120" s="157">
        <f>ROUND(E120*N120,2)</f>
        <v>231.34</v>
      </c>
      <c r="P120" s="157">
        <v>0</v>
      </c>
      <c r="Q120" s="157">
        <f>ROUND(E120*P120,2)</f>
        <v>0</v>
      </c>
      <c r="R120" s="158"/>
      <c r="S120" s="158" t="s">
        <v>155</v>
      </c>
      <c r="T120" s="158" t="s">
        <v>155</v>
      </c>
      <c r="U120" s="158">
        <v>2.5999999999999999E-2</v>
      </c>
      <c r="V120" s="158">
        <f>ROUND(E120*U120,2)</f>
        <v>15.91</v>
      </c>
      <c r="W120" s="158"/>
      <c r="X120" s="158" t="s">
        <v>156</v>
      </c>
      <c r="Y120" s="147"/>
      <c r="Z120" s="147"/>
      <c r="AA120" s="147"/>
      <c r="AB120" s="147"/>
      <c r="AC120" s="147"/>
      <c r="AD120" s="147"/>
      <c r="AE120" s="147"/>
      <c r="AF120" s="147"/>
      <c r="AG120" s="147" t="s">
        <v>157</v>
      </c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1" x14ac:dyDescent="0.2">
      <c r="A121" s="154"/>
      <c r="B121" s="155"/>
      <c r="C121" s="189" t="s">
        <v>308</v>
      </c>
      <c r="D121" s="160"/>
      <c r="E121" s="161">
        <v>612</v>
      </c>
      <c r="F121" s="158"/>
      <c r="G121" s="158"/>
      <c r="H121" s="158"/>
      <c r="I121" s="158"/>
      <c r="J121" s="158"/>
      <c r="K121" s="158"/>
      <c r="L121" s="158"/>
      <c r="M121" s="158"/>
      <c r="N121" s="157"/>
      <c r="O121" s="157"/>
      <c r="P121" s="157"/>
      <c r="Q121" s="157"/>
      <c r="R121" s="158"/>
      <c r="S121" s="158"/>
      <c r="T121" s="158"/>
      <c r="U121" s="158"/>
      <c r="V121" s="158"/>
      <c r="W121" s="158"/>
      <c r="X121" s="158"/>
      <c r="Y121" s="147"/>
      <c r="Z121" s="147"/>
      <c r="AA121" s="147"/>
      <c r="AB121" s="147"/>
      <c r="AC121" s="147"/>
      <c r="AD121" s="147"/>
      <c r="AE121" s="147"/>
      <c r="AF121" s="147"/>
      <c r="AG121" s="147" t="s">
        <v>159</v>
      </c>
      <c r="AH121" s="147">
        <v>5</v>
      </c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outlineLevel="1" x14ac:dyDescent="0.2">
      <c r="A122" s="174">
        <v>43</v>
      </c>
      <c r="B122" s="175" t="s">
        <v>309</v>
      </c>
      <c r="C122" s="188" t="s">
        <v>310</v>
      </c>
      <c r="D122" s="176" t="s">
        <v>153</v>
      </c>
      <c r="E122" s="177">
        <v>612</v>
      </c>
      <c r="F122" s="178"/>
      <c r="G122" s="179">
        <f>ROUND(E122*F122,2)</f>
        <v>0</v>
      </c>
      <c r="H122" s="159"/>
      <c r="I122" s="158">
        <f>ROUND(E122*H122,2)</f>
        <v>0</v>
      </c>
      <c r="J122" s="159"/>
      <c r="K122" s="158">
        <f>ROUND(E122*J122,2)</f>
        <v>0</v>
      </c>
      <c r="L122" s="158">
        <v>21</v>
      </c>
      <c r="M122" s="158">
        <f>G122*(1+L122/100)</f>
        <v>0</v>
      </c>
      <c r="N122" s="157">
        <v>0.09</v>
      </c>
      <c r="O122" s="157">
        <f>ROUND(E122*N122,2)</f>
        <v>55.08</v>
      </c>
      <c r="P122" s="157">
        <v>0</v>
      </c>
      <c r="Q122" s="157">
        <f>ROUND(E122*P122,2)</f>
        <v>0</v>
      </c>
      <c r="R122" s="158"/>
      <c r="S122" s="158" t="s">
        <v>154</v>
      </c>
      <c r="T122" s="158" t="s">
        <v>169</v>
      </c>
      <c r="U122" s="158">
        <v>1.2999999999999999E-2</v>
      </c>
      <c r="V122" s="158">
        <f>ROUND(E122*U122,2)</f>
        <v>7.96</v>
      </c>
      <c r="W122" s="158"/>
      <c r="X122" s="158" t="s">
        <v>156</v>
      </c>
      <c r="Y122" s="147"/>
      <c r="Z122" s="147"/>
      <c r="AA122" s="147"/>
      <c r="AB122" s="147"/>
      <c r="AC122" s="147"/>
      <c r="AD122" s="147"/>
      <c r="AE122" s="147"/>
      <c r="AF122" s="147"/>
      <c r="AG122" s="147" t="s">
        <v>157</v>
      </c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outlineLevel="1" x14ac:dyDescent="0.2">
      <c r="A123" s="154"/>
      <c r="B123" s="155"/>
      <c r="C123" s="189" t="s">
        <v>308</v>
      </c>
      <c r="D123" s="160"/>
      <c r="E123" s="161">
        <v>612</v>
      </c>
      <c r="F123" s="158"/>
      <c r="G123" s="158"/>
      <c r="H123" s="158"/>
      <c r="I123" s="158"/>
      <c r="J123" s="158"/>
      <c r="K123" s="158"/>
      <c r="L123" s="158"/>
      <c r="M123" s="158"/>
      <c r="N123" s="157"/>
      <c r="O123" s="157"/>
      <c r="P123" s="157"/>
      <c r="Q123" s="157"/>
      <c r="R123" s="158"/>
      <c r="S123" s="158"/>
      <c r="T123" s="158"/>
      <c r="U123" s="158"/>
      <c r="V123" s="158"/>
      <c r="W123" s="158"/>
      <c r="X123" s="158"/>
      <c r="Y123" s="147"/>
      <c r="Z123" s="147"/>
      <c r="AA123" s="147"/>
      <c r="AB123" s="147"/>
      <c r="AC123" s="147"/>
      <c r="AD123" s="147"/>
      <c r="AE123" s="147"/>
      <c r="AF123" s="147"/>
      <c r="AG123" s="147" t="s">
        <v>159</v>
      </c>
      <c r="AH123" s="147">
        <v>5</v>
      </c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1" x14ac:dyDescent="0.2">
      <c r="A124" s="174">
        <v>44</v>
      </c>
      <c r="B124" s="175" t="s">
        <v>311</v>
      </c>
      <c r="C124" s="188" t="s">
        <v>312</v>
      </c>
      <c r="D124" s="176" t="s">
        <v>153</v>
      </c>
      <c r="E124" s="177">
        <v>612</v>
      </c>
      <c r="F124" s="178"/>
      <c r="G124" s="179">
        <f>ROUND(E124*F124,2)</f>
        <v>0</v>
      </c>
      <c r="H124" s="159"/>
      <c r="I124" s="158">
        <f>ROUND(E124*H124,2)</f>
        <v>0</v>
      </c>
      <c r="J124" s="159"/>
      <c r="K124" s="158">
        <f>ROUND(E124*J124,2)</f>
        <v>0</v>
      </c>
      <c r="L124" s="158">
        <v>21</v>
      </c>
      <c r="M124" s="158">
        <f>G124*(1+L124/100)</f>
        <v>0</v>
      </c>
      <c r="N124" s="157">
        <v>0.09</v>
      </c>
      <c r="O124" s="157">
        <f>ROUND(E124*N124,2)</f>
        <v>55.08</v>
      </c>
      <c r="P124" s="157">
        <v>0</v>
      </c>
      <c r="Q124" s="157">
        <f>ROUND(E124*P124,2)</f>
        <v>0</v>
      </c>
      <c r="R124" s="158"/>
      <c r="S124" s="158" t="s">
        <v>154</v>
      </c>
      <c r="T124" s="158" t="s">
        <v>169</v>
      </c>
      <c r="U124" s="158">
        <v>1.2999999999999999E-2</v>
      </c>
      <c r="V124" s="158">
        <f>ROUND(E124*U124,2)</f>
        <v>7.96</v>
      </c>
      <c r="W124" s="158"/>
      <c r="X124" s="158" t="s">
        <v>156</v>
      </c>
      <c r="Y124" s="147"/>
      <c r="Z124" s="147"/>
      <c r="AA124" s="147"/>
      <c r="AB124" s="147"/>
      <c r="AC124" s="147"/>
      <c r="AD124" s="147"/>
      <c r="AE124" s="147"/>
      <c r="AF124" s="147"/>
      <c r="AG124" s="147" t="s">
        <v>157</v>
      </c>
      <c r="AH124" s="147"/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1" x14ac:dyDescent="0.2">
      <c r="A125" s="154"/>
      <c r="B125" s="155"/>
      <c r="C125" s="189" t="s">
        <v>308</v>
      </c>
      <c r="D125" s="160"/>
      <c r="E125" s="161">
        <v>612</v>
      </c>
      <c r="F125" s="158"/>
      <c r="G125" s="158"/>
      <c r="H125" s="158"/>
      <c r="I125" s="158"/>
      <c r="J125" s="158"/>
      <c r="K125" s="158"/>
      <c r="L125" s="158"/>
      <c r="M125" s="158"/>
      <c r="N125" s="157"/>
      <c r="O125" s="157"/>
      <c r="P125" s="157"/>
      <c r="Q125" s="157"/>
      <c r="R125" s="158"/>
      <c r="S125" s="158"/>
      <c r="T125" s="158"/>
      <c r="U125" s="158"/>
      <c r="V125" s="158"/>
      <c r="W125" s="158"/>
      <c r="X125" s="158"/>
      <c r="Y125" s="147"/>
      <c r="Z125" s="147"/>
      <c r="AA125" s="147"/>
      <c r="AB125" s="147"/>
      <c r="AC125" s="147"/>
      <c r="AD125" s="147"/>
      <c r="AE125" s="147"/>
      <c r="AF125" s="147"/>
      <c r="AG125" s="147" t="s">
        <v>159</v>
      </c>
      <c r="AH125" s="147">
        <v>5</v>
      </c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ht="22.5" outlineLevel="1" x14ac:dyDescent="0.2">
      <c r="A126" s="174">
        <v>45</v>
      </c>
      <c r="B126" s="175" t="s">
        <v>313</v>
      </c>
      <c r="C126" s="188" t="s">
        <v>314</v>
      </c>
      <c r="D126" s="176" t="s">
        <v>153</v>
      </c>
      <c r="E126" s="177">
        <v>612</v>
      </c>
      <c r="F126" s="178"/>
      <c r="G126" s="179">
        <f>ROUND(E126*F126,2)</f>
        <v>0</v>
      </c>
      <c r="H126" s="159"/>
      <c r="I126" s="158">
        <f>ROUND(E126*H126,2)</f>
        <v>0</v>
      </c>
      <c r="J126" s="159"/>
      <c r="K126" s="158">
        <f>ROUND(E126*J126,2)</f>
        <v>0</v>
      </c>
      <c r="L126" s="158">
        <v>21</v>
      </c>
      <c r="M126" s="158">
        <f>G126*(1+L126/100)</f>
        <v>0</v>
      </c>
      <c r="N126" s="157">
        <v>0.11600000000000001</v>
      </c>
      <c r="O126" s="157">
        <f>ROUND(E126*N126,2)</f>
        <v>70.989999999999995</v>
      </c>
      <c r="P126" s="157">
        <v>0</v>
      </c>
      <c r="Q126" s="157">
        <f>ROUND(E126*P126,2)</f>
        <v>0</v>
      </c>
      <c r="R126" s="158"/>
      <c r="S126" s="158" t="s">
        <v>155</v>
      </c>
      <c r="T126" s="158" t="s">
        <v>155</v>
      </c>
      <c r="U126" s="158">
        <v>1.2999999999999999E-2</v>
      </c>
      <c r="V126" s="158">
        <f>ROUND(E126*U126,2)</f>
        <v>7.96</v>
      </c>
      <c r="W126" s="158"/>
      <c r="X126" s="158" t="s">
        <v>156</v>
      </c>
      <c r="Y126" s="147"/>
      <c r="Z126" s="147"/>
      <c r="AA126" s="147"/>
      <c r="AB126" s="147"/>
      <c r="AC126" s="147"/>
      <c r="AD126" s="147"/>
      <c r="AE126" s="147"/>
      <c r="AF126" s="147"/>
      <c r="AG126" s="147" t="s">
        <v>157</v>
      </c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outlineLevel="1" x14ac:dyDescent="0.2">
      <c r="A127" s="154"/>
      <c r="B127" s="155"/>
      <c r="C127" s="189" t="s">
        <v>308</v>
      </c>
      <c r="D127" s="160"/>
      <c r="E127" s="161">
        <v>612</v>
      </c>
      <c r="F127" s="158"/>
      <c r="G127" s="158"/>
      <c r="H127" s="158"/>
      <c r="I127" s="158"/>
      <c r="J127" s="158"/>
      <c r="K127" s="158"/>
      <c r="L127" s="158"/>
      <c r="M127" s="158"/>
      <c r="N127" s="157"/>
      <c r="O127" s="157"/>
      <c r="P127" s="157"/>
      <c r="Q127" s="157"/>
      <c r="R127" s="158"/>
      <c r="S127" s="158"/>
      <c r="T127" s="158"/>
      <c r="U127" s="158"/>
      <c r="V127" s="158"/>
      <c r="W127" s="158"/>
      <c r="X127" s="158"/>
      <c r="Y127" s="147"/>
      <c r="Z127" s="147"/>
      <c r="AA127" s="147"/>
      <c r="AB127" s="147"/>
      <c r="AC127" s="147"/>
      <c r="AD127" s="147"/>
      <c r="AE127" s="147"/>
      <c r="AF127" s="147"/>
      <c r="AG127" s="147" t="s">
        <v>159</v>
      </c>
      <c r="AH127" s="147">
        <v>5</v>
      </c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1" x14ac:dyDescent="0.2">
      <c r="A128" s="174">
        <v>46</v>
      </c>
      <c r="B128" s="175" t="s">
        <v>315</v>
      </c>
      <c r="C128" s="188" t="s">
        <v>316</v>
      </c>
      <c r="D128" s="176" t="s">
        <v>153</v>
      </c>
      <c r="E128" s="177">
        <v>612</v>
      </c>
      <c r="F128" s="178"/>
      <c r="G128" s="179">
        <f>ROUND(E128*F128,2)</f>
        <v>0</v>
      </c>
      <c r="H128" s="159"/>
      <c r="I128" s="158">
        <f>ROUND(E128*H128,2)</f>
        <v>0</v>
      </c>
      <c r="J128" s="159"/>
      <c r="K128" s="158">
        <f>ROUND(E128*J128,2)</f>
        <v>0</v>
      </c>
      <c r="L128" s="158">
        <v>21</v>
      </c>
      <c r="M128" s="158">
        <f>G128*(1+L128/100)</f>
        <v>0</v>
      </c>
      <c r="N128" s="157">
        <v>0.1104</v>
      </c>
      <c r="O128" s="157">
        <f>ROUND(E128*N128,2)</f>
        <v>67.56</v>
      </c>
      <c r="P128" s="157">
        <v>0</v>
      </c>
      <c r="Q128" s="157">
        <f>ROUND(E128*P128,2)</f>
        <v>0</v>
      </c>
      <c r="R128" s="158"/>
      <c r="S128" s="158" t="s">
        <v>155</v>
      </c>
      <c r="T128" s="158" t="s">
        <v>155</v>
      </c>
      <c r="U128" s="158">
        <v>1.2999999999999999E-2</v>
      </c>
      <c r="V128" s="158">
        <f>ROUND(E128*U128,2)</f>
        <v>7.96</v>
      </c>
      <c r="W128" s="158"/>
      <c r="X128" s="158" t="s">
        <v>156</v>
      </c>
      <c r="Y128" s="147"/>
      <c r="Z128" s="147"/>
      <c r="AA128" s="147"/>
      <c r="AB128" s="147"/>
      <c r="AC128" s="147"/>
      <c r="AD128" s="147"/>
      <c r="AE128" s="147"/>
      <c r="AF128" s="147"/>
      <c r="AG128" s="147" t="s">
        <v>157</v>
      </c>
      <c r="AH128" s="147"/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1" x14ac:dyDescent="0.2">
      <c r="A129" s="154"/>
      <c r="B129" s="155"/>
      <c r="C129" s="189" t="s">
        <v>308</v>
      </c>
      <c r="D129" s="160"/>
      <c r="E129" s="161">
        <v>612</v>
      </c>
      <c r="F129" s="158"/>
      <c r="G129" s="158"/>
      <c r="H129" s="158"/>
      <c r="I129" s="158"/>
      <c r="J129" s="158"/>
      <c r="K129" s="158"/>
      <c r="L129" s="158"/>
      <c r="M129" s="158"/>
      <c r="N129" s="157"/>
      <c r="O129" s="157"/>
      <c r="P129" s="157"/>
      <c r="Q129" s="157"/>
      <c r="R129" s="158"/>
      <c r="S129" s="158"/>
      <c r="T129" s="158"/>
      <c r="U129" s="158"/>
      <c r="V129" s="158"/>
      <c r="W129" s="158"/>
      <c r="X129" s="158"/>
      <c r="Y129" s="147"/>
      <c r="Z129" s="147"/>
      <c r="AA129" s="147"/>
      <c r="AB129" s="147"/>
      <c r="AC129" s="147"/>
      <c r="AD129" s="147"/>
      <c r="AE129" s="147"/>
      <c r="AF129" s="147"/>
      <c r="AG129" s="147" t="s">
        <v>159</v>
      </c>
      <c r="AH129" s="147">
        <v>5</v>
      </c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outlineLevel="1" x14ac:dyDescent="0.2">
      <c r="A130" s="174">
        <v>47</v>
      </c>
      <c r="B130" s="175" t="s">
        <v>317</v>
      </c>
      <c r="C130" s="188" t="s">
        <v>318</v>
      </c>
      <c r="D130" s="176" t="s">
        <v>153</v>
      </c>
      <c r="E130" s="177">
        <v>612</v>
      </c>
      <c r="F130" s="178"/>
      <c r="G130" s="179">
        <f>ROUND(E130*F130,2)</f>
        <v>0</v>
      </c>
      <c r="H130" s="159"/>
      <c r="I130" s="158">
        <f>ROUND(E130*H130,2)</f>
        <v>0</v>
      </c>
      <c r="J130" s="159"/>
      <c r="K130" s="158">
        <f>ROUND(E130*J130,2)</f>
        <v>0</v>
      </c>
      <c r="L130" s="158">
        <v>21</v>
      </c>
      <c r="M130" s="158">
        <f>G130*(1+L130/100)</f>
        <v>0</v>
      </c>
      <c r="N130" s="157">
        <v>0</v>
      </c>
      <c r="O130" s="157">
        <f>ROUND(E130*N130,2)</f>
        <v>0</v>
      </c>
      <c r="P130" s="157">
        <v>0</v>
      </c>
      <c r="Q130" s="157">
        <f>ROUND(E130*P130,2)</f>
        <v>0</v>
      </c>
      <c r="R130" s="158"/>
      <c r="S130" s="158" t="s">
        <v>155</v>
      </c>
      <c r="T130" s="158" t="s">
        <v>155</v>
      </c>
      <c r="U130" s="158">
        <v>0.03</v>
      </c>
      <c r="V130" s="158">
        <f>ROUND(E130*U130,2)</f>
        <v>18.36</v>
      </c>
      <c r="W130" s="158"/>
      <c r="X130" s="158" t="s">
        <v>156</v>
      </c>
      <c r="Y130" s="147"/>
      <c r="Z130" s="147"/>
      <c r="AA130" s="147"/>
      <c r="AB130" s="147"/>
      <c r="AC130" s="147"/>
      <c r="AD130" s="147"/>
      <c r="AE130" s="147"/>
      <c r="AF130" s="147"/>
      <c r="AG130" s="147" t="s">
        <v>157</v>
      </c>
      <c r="AH130" s="147"/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1" x14ac:dyDescent="0.2">
      <c r="A131" s="154"/>
      <c r="B131" s="155"/>
      <c r="C131" s="189" t="s">
        <v>224</v>
      </c>
      <c r="D131" s="160"/>
      <c r="E131" s="161">
        <v>612</v>
      </c>
      <c r="F131" s="158"/>
      <c r="G131" s="158"/>
      <c r="H131" s="158"/>
      <c r="I131" s="158"/>
      <c r="J131" s="158"/>
      <c r="K131" s="158"/>
      <c r="L131" s="158"/>
      <c r="M131" s="158"/>
      <c r="N131" s="157"/>
      <c r="O131" s="157"/>
      <c r="P131" s="157"/>
      <c r="Q131" s="157"/>
      <c r="R131" s="158"/>
      <c r="S131" s="158"/>
      <c r="T131" s="158"/>
      <c r="U131" s="158"/>
      <c r="V131" s="158"/>
      <c r="W131" s="158"/>
      <c r="X131" s="158"/>
      <c r="Y131" s="147"/>
      <c r="Z131" s="147"/>
      <c r="AA131" s="147"/>
      <c r="AB131" s="147"/>
      <c r="AC131" s="147"/>
      <c r="AD131" s="147"/>
      <c r="AE131" s="147"/>
      <c r="AF131" s="147"/>
      <c r="AG131" s="147" t="s">
        <v>159</v>
      </c>
      <c r="AH131" s="147">
        <v>0</v>
      </c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1" x14ac:dyDescent="0.2">
      <c r="A132" s="174">
        <v>48</v>
      </c>
      <c r="B132" s="175" t="s">
        <v>319</v>
      </c>
      <c r="C132" s="188" t="s">
        <v>320</v>
      </c>
      <c r="D132" s="176" t="s">
        <v>153</v>
      </c>
      <c r="E132" s="177">
        <v>612</v>
      </c>
      <c r="F132" s="178"/>
      <c r="G132" s="179">
        <f>ROUND(E132*F132,2)</f>
        <v>0</v>
      </c>
      <c r="H132" s="159"/>
      <c r="I132" s="158">
        <f>ROUND(E132*H132,2)</f>
        <v>0</v>
      </c>
      <c r="J132" s="159"/>
      <c r="K132" s="158">
        <f>ROUND(E132*J132,2)</f>
        <v>0</v>
      </c>
      <c r="L132" s="158">
        <v>21</v>
      </c>
      <c r="M132" s="158">
        <f>G132*(1+L132/100)</f>
        <v>0</v>
      </c>
      <c r="N132" s="157">
        <v>0.01</v>
      </c>
      <c r="O132" s="157">
        <f>ROUND(E132*N132,2)</f>
        <v>6.12</v>
      </c>
      <c r="P132" s="157">
        <v>0</v>
      </c>
      <c r="Q132" s="157">
        <f>ROUND(E132*P132,2)</f>
        <v>0</v>
      </c>
      <c r="R132" s="158"/>
      <c r="S132" s="158" t="s">
        <v>155</v>
      </c>
      <c r="T132" s="158" t="s">
        <v>155</v>
      </c>
      <c r="U132" s="158">
        <v>3.5999999999999997E-2</v>
      </c>
      <c r="V132" s="158">
        <f>ROUND(E132*U132,2)</f>
        <v>22.03</v>
      </c>
      <c r="W132" s="158"/>
      <c r="X132" s="158" t="s">
        <v>156</v>
      </c>
      <c r="Y132" s="147"/>
      <c r="Z132" s="147"/>
      <c r="AA132" s="147"/>
      <c r="AB132" s="147"/>
      <c r="AC132" s="147"/>
      <c r="AD132" s="147"/>
      <c r="AE132" s="147"/>
      <c r="AF132" s="147"/>
      <c r="AG132" s="147" t="s">
        <v>157</v>
      </c>
      <c r="AH132" s="147"/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1" x14ac:dyDescent="0.2">
      <c r="A133" s="154"/>
      <c r="B133" s="155"/>
      <c r="C133" s="189" t="s">
        <v>224</v>
      </c>
      <c r="D133" s="160"/>
      <c r="E133" s="161">
        <v>612</v>
      </c>
      <c r="F133" s="158"/>
      <c r="G133" s="158"/>
      <c r="H133" s="158"/>
      <c r="I133" s="158"/>
      <c r="J133" s="158"/>
      <c r="K133" s="158"/>
      <c r="L133" s="158"/>
      <c r="M133" s="158"/>
      <c r="N133" s="157"/>
      <c r="O133" s="157"/>
      <c r="P133" s="157"/>
      <c r="Q133" s="157"/>
      <c r="R133" s="158"/>
      <c r="S133" s="158"/>
      <c r="T133" s="158"/>
      <c r="U133" s="158"/>
      <c r="V133" s="158"/>
      <c r="W133" s="158"/>
      <c r="X133" s="158"/>
      <c r="Y133" s="147"/>
      <c r="Z133" s="147"/>
      <c r="AA133" s="147"/>
      <c r="AB133" s="147"/>
      <c r="AC133" s="147"/>
      <c r="AD133" s="147"/>
      <c r="AE133" s="147"/>
      <c r="AF133" s="147"/>
      <c r="AG133" s="147" t="s">
        <v>159</v>
      </c>
      <c r="AH133" s="147">
        <v>0</v>
      </c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outlineLevel="1" x14ac:dyDescent="0.2">
      <c r="A134" s="174">
        <v>49</v>
      </c>
      <c r="B134" s="175" t="s">
        <v>321</v>
      </c>
      <c r="C134" s="188" t="s">
        <v>322</v>
      </c>
      <c r="D134" s="176" t="s">
        <v>281</v>
      </c>
      <c r="E134" s="177">
        <v>420</v>
      </c>
      <c r="F134" s="178"/>
      <c r="G134" s="179">
        <f>ROUND(E134*F134,2)</f>
        <v>0</v>
      </c>
      <c r="H134" s="159"/>
      <c r="I134" s="158">
        <f>ROUND(E134*H134,2)</f>
        <v>0</v>
      </c>
      <c r="J134" s="159"/>
      <c r="K134" s="158">
        <f>ROUND(E134*J134,2)</f>
        <v>0</v>
      </c>
      <c r="L134" s="158">
        <v>21</v>
      </c>
      <c r="M134" s="158">
        <f>G134*(1+L134/100)</f>
        <v>0</v>
      </c>
      <c r="N134" s="157">
        <v>2.0000000000000002E-5</v>
      </c>
      <c r="O134" s="157">
        <f>ROUND(E134*N134,2)</f>
        <v>0.01</v>
      </c>
      <c r="P134" s="157">
        <v>0</v>
      </c>
      <c r="Q134" s="157">
        <f>ROUND(E134*P134,2)</f>
        <v>0</v>
      </c>
      <c r="R134" s="158"/>
      <c r="S134" s="158" t="s">
        <v>155</v>
      </c>
      <c r="T134" s="158" t="s">
        <v>155</v>
      </c>
      <c r="U134" s="158">
        <v>7.0000000000000007E-2</v>
      </c>
      <c r="V134" s="158">
        <f>ROUND(E134*U134,2)</f>
        <v>29.4</v>
      </c>
      <c r="W134" s="158"/>
      <c r="X134" s="158" t="s">
        <v>156</v>
      </c>
      <c r="Y134" s="147"/>
      <c r="Z134" s="147"/>
      <c r="AA134" s="147"/>
      <c r="AB134" s="147"/>
      <c r="AC134" s="147"/>
      <c r="AD134" s="147"/>
      <c r="AE134" s="147"/>
      <c r="AF134" s="147"/>
      <c r="AG134" s="147" t="s">
        <v>157</v>
      </c>
      <c r="AH134" s="147"/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ht="22.5" outlineLevel="1" x14ac:dyDescent="0.2">
      <c r="A135" s="154"/>
      <c r="B135" s="155"/>
      <c r="C135" s="189" t="s">
        <v>323</v>
      </c>
      <c r="D135" s="160"/>
      <c r="E135" s="161">
        <v>416.6</v>
      </c>
      <c r="F135" s="158"/>
      <c r="G135" s="158"/>
      <c r="H135" s="158"/>
      <c r="I135" s="158"/>
      <c r="J135" s="158"/>
      <c r="K135" s="158"/>
      <c r="L135" s="158"/>
      <c r="M135" s="158"/>
      <c r="N135" s="157"/>
      <c r="O135" s="157"/>
      <c r="P135" s="157"/>
      <c r="Q135" s="157"/>
      <c r="R135" s="158"/>
      <c r="S135" s="158"/>
      <c r="T135" s="158"/>
      <c r="U135" s="158"/>
      <c r="V135" s="158"/>
      <c r="W135" s="158"/>
      <c r="X135" s="158"/>
      <c r="Y135" s="147"/>
      <c r="Z135" s="147"/>
      <c r="AA135" s="147"/>
      <c r="AB135" s="147"/>
      <c r="AC135" s="147"/>
      <c r="AD135" s="147"/>
      <c r="AE135" s="147"/>
      <c r="AF135" s="147"/>
      <c r="AG135" s="147" t="s">
        <v>159</v>
      </c>
      <c r="AH135" s="147">
        <v>0</v>
      </c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outlineLevel="1" x14ac:dyDescent="0.2">
      <c r="A136" s="154"/>
      <c r="B136" s="155"/>
      <c r="C136" s="189" t="s">
        <v>324</v>
      </c>
      <c r="D136" s="160"/>
      <c r="E136" s="161">
        <v>3.4</v>
      </c>
      <c r="F136" s="158"/>
      <c r="G136" s="158"/>
      <c r="H136" s="158"/>
      <c r="I136" s="158"/>
      <c r="J136" s="158"/>
      <c r="K136" s="158"/>
      <c r="L136" s="158"/>
      <c r="M136" s="158"/>
      <c r="N136" s="157"/>
      <c r="O136" s="157"/>
      <c r="P136" s="157"/>
      <c r="Q136" s="157"/>
      <c r="R136" s="158"/>
      <c r="S136" s="158"/>
      <c r="T136" s="158"/>
      <c r="U136" s="158"/>
      <c r="V136" s="158"/>
      <c r="W136" s="158"/>
      <c r="X136" s="158"/>
      <c r="Y136" s="147"/>
      <c r="Z136" s="147"/>
      <c r="AA136" s="147"/>
      <c r="AB136" s="147"/>
      <c r="AC136" s="147"/>
      <c r="AD136" s="147"/>
      <c r="AE136" s="147"/>
      <c r="AF136" s="147"/>
      <c r="AG136" s="147" t="s">
        <v>159</v>
      </c>
      <c r="AH136" s="147">
        <v>0</v>
      </c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x14ac:dyDescent="0.2">
      <c r="A137" s="164" t="s">
        <v>149</v>
      </c>
      <c r="B137" s="165" t="s">
        <v>104</v>
      </c>
      <c r="C137" s="187" t="s">
        <v>105</v>
      </c>
      <c r="D137" s="166"/>
      <c r="E137" s="167"/>
      <c r="F137" s="168"/>
      <c r="G137" s="169">
        <f>SUMIF(AG138:AG145,"&lt;&gt;NOR",G138:G145)</f>
        <v>0</v>
      </c>
      <c r="H137" s="163"/>
      <c r="I137" s="163">
        <f>SUM(I138:I145)</f>
        <v>0</v>
      </c>
      <c r="J137" s="163"/>
      <c r="K137" s="163">
        <f>SUM(K138:K145)</f>
        <v>0</v>
      </c>
      <c r="L137" s="163"/>
      <c r="M137" s="163">
        <f>SUM(M138:M145)</f>
        <v>0</v>
      </c>
      <c r="N137" s="162"/>
      <c r="O137" s="162">
        <f>SUM(O138:O145)</f>
        <v>69.75</v>
      </c>
      <c r="P137" s="162"/>
      <c r="Q137" s="162">
        <f>SUM(Q138:Q145)</f>
        <v>0</v>
      </c>
      <c r="R137" s="163"/>
      <c r="S137" s="163"/>
      <c r="T137" s="163"/>
      <c r="U137" s="163"/>
      <c r="V137" s="163">
        <f>SUM(V138:V145)</f>
        <v>78.83</v>
      </c>
      <c r="W137" s="163"/>
      <c r="X137" s="163"/>
      <c r="AG137" t="s">
        <v>150</v>
      </c>
    </row>
    <row r="138" spans="1:60" ht="22.5" outlineLevel="1" x14ac:dyDescent="0.2">
      <c r="A138" s="174">
        <v>50</v>
      </c>
      <c r="B138" s="175" t="s">
        <v>325</v>
      </c>
      <c r="C138" s="188" t="s">
        <v>326</v>
      </c>
      <c r="D138" s="176" t="s">
        <v>281</v>
      </c>
      <c r="E138" s="177">
        <v>309.2</v>
      </c>
      <c r="F138" s="178"/>
      <c r="G138" s="179">
        <f>ROUND(E138*F138,2)</f>
        <v>0</v>
      </c>
      <c r="H138" s="159"/>
      <c r="I138" s="158">
        <f>ROUND(E138*H138,2)</f>
        <v>0</v>
      </c>
      <c r="J138" s="159"/>
      <c r="K138" s="158">
        <f>ROUND(E138*J138,2)</f>
        <v>0</v>
      </c>
      <c r="L138" s="158">
        <v>21</v>
      </c>
      <c r="M138" s="158">
        <f>G138*(1+L138/100)</f>
        <v>0</v>
      </c>
      <c r="N138" s="157">
        <v>0.12472</v>
      </c>
      <c r="O138" s="157">
        <f>ROUND(E138*N138,2)</f>
        <v>38.56</v>
      </c>
      <c r="P138" s="157">
        <v>0</v>
      </c>
      <c r="Q138" s="157">
        <f>ROUND(E138*P138,2)</f>
        <v>0</v>
      </c>
      <c r="R138" s="158"/>
      <c r="S138" s="158" t="s">
        <v>155</v>
      </c>
      <c r="T138" s="158" t="s">
        <v>155</v>
      </c>
      <c r="U138" s="158">
        <v>0.14000000000000001</v>
      </c>
      <c r="V138" s="158">
        <f>ROUND(E138*U138,2)</f>
        <v>43.29</v>
      </c>
      <c r="W138" s="158"/>
      <c r="X138" s="158" t="s">
        <v>156</v>
      </c>
      <c r="Y138" s="147"/>
      <c r="Z138" s="147"/>
      <c r="AA138" s="147"/>
      <c r="AB138" s="147"/>
      <c r="AC138" s="147"/>
      <c r="AD138" s="147"/>
      <c r="AE138" s="147"/>
      <c r="AF138" s="147"/>
      <c r="AG138" s="147" t="s">
        <v>157</v>
      </c>
      <c r="AH138" s="147"/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outlineLevel="1" x14ac:dyDescent="0.2">
      <c r="A139" s="154"/>
      <c r="B139" s="155"/>
      <c r="C139" s="189" t="s">
        <v>327</v>
      </c>
      <c r="D139" s="160"/>
      <c r="E139" s="161">
        <v>205.2</v>
      </c>
      <c r="F139" s="158"/>
      <c r="G139" s="158"/>
      <c r="H139" s="158"/>
      <c r="I139" s="158"/>
      <c r="J139" s="158"/>
      <c r="K139" s="158"/>
      <c r="L139" s="158"/>
      <c r="M139" s="158"/>
      <c r="N139" s="157"/>
      <c r="O139" s="157"/>
      <c r="P139" s="157"/>
      <c r="Q139" s="157"/>
      <c r="R139" s="158"/>
      <c r="S139" s="158"/>
      <c r="T139" s="158"/>
      <c r="U139" s="158"/>
      <c r="V139" s="158"/>
      <c r="W139" s="158"/>
      <c r="X139" s="158"/>
      <c r="Y139" s="147"/>
      <c r="Z139" s="147"/>
      <c r="AA139" s="147"/>
      <c r="AB139" s="147"/>
      <c r="AC139" s="147"/>
      <c r="AD139" s="147"/>
      <c r="AE139" s="147"/>
      <c r="AF139" s="147"/>
      <c r="AG139" s="147" t="s">
        <v>159</v>
      </c>
      <c r="AH139" s="147">
        <v>0</v>
      </c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outlineLevel="1" x14ac:dyDescent="0.2">
      <c r="A140" s="154"/>
      <c r="B140" s="155"/>
      <c r="C140" s="189" t="s">
        <v>328</v>
      </c>
      <c r="D140" s="160"/>
      <c r="E140" s="161">
        <v>104</v>
      </c>
      <c r="F140" s="158"/>
      <c r="G140" s="158"/>
      <c r="H140" s="158"/>
      <c r="I140" s="158"/>
      <c r="J140" s="158"/>
      <c r="K140" s="158"/>
      <c r="L140" s="158"/>
      <c r="M140" s="158"/>
      <c r="N140" s="157"/>
      <c r="O140" s="157"/>
      <c r="P140" s="157"/>
      <c r="Q140" s="157"/>
      <c r="R140" s="158"/>
      <c r="S140" s="158"/>
      <c r="T140" s="158"/>
      <c r="U140" s="158"/>
      <c r="V140" s="158"/>
      <c r="W140" s="158"/>
      <c r="X140" s="158"/>
      <c r="Y140" s="147"/>
      <c r="Z140" s="147"/>
      <c r="AA140" s="147"/>
      <c r="AB140" s="147"/>
      <c r="AC140" s="147"/>
      <c r="AD140" s="147"/>
      <c r="AE140" s="147"/>
      <c r="AF140" s="147"/>
      <c r="AG140" s="147" t="s">
        <v>159</v>
      </c>
      <c r="AH140" s="147">
        <v>0</v>
      </c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ht="22.5" outlineLevel="1" x14ac:dyDescent="0.2">
      <c r="A141" s="174">
        <v>51</v>
      </c>
      <c r="B141" s="175" t="s">
        <v>329</v>
      </c>
      <c r="C141" s="188" t="s">
        <v>330</v>
      </c>
      <c r="D141" s="176" t="s">
        <v>281</v>
      </c>
      <c r="E141" s="177">
        <v>93.4</v>
      </c>
      <c r="F141" s="178"/>
      <c r="G141" s="179">
        <f>ROUND(E141*F141,2)</f>
        <v>0</v>
      </c>
      <c r="H141" s="159"/>
      <c r="I141" s="158">
        <f>ROUND(E141*H141,2)</f>
        <v>0</v>
      </c>
      <c r="J141" s="159"/>
      <c r="K141" s="158">
        <f>ROUND(E141*J141,2)</f>
        <v>0</v>
      </c>
      <c r="L141" s="158">
        <v>21</v>
      </c>
      <c r="M141" s="158">
        <f>G141*(1+L141/100)</f>
        <v>0</v>
      </c>
      <c r="N141" s="157">
        <v>0.26980999999999999</v>
      </c>
      <c r="O141" s="157">
        <f>ROUND(E141*N141,2)</f>
        <v>25.2</v>
      </c>
      <c r="P141" s="157">
        <v>0</v>
      </c>
      <c r="Q141" s="157">
        <f>ROUND(E141*P141,2)</f>
        <v>0</v>
      </c>
      <c r="R141" s="158"/>
      <c r="S141" s="158" t="s">
        <v>155</v>
      </c>
      <c r="T141" s="158" t="s">
        <v>155</v>
      </c>
      <c r="U141" s="158">
        <v>0.27200000000000002</v>
      </c>
      <c r="V141" s="158">
        <f>ROUND(E141*U141,2)</f>
        <v>25.4</v>
      </c>
      <c r="W141" s="158"/>
      <c r="X141" s="158" t="s">
        <v>156</v>
      </c>
      <c r="Y141" s="147"/>
      <c r="Z141" s="147"/>
      <c r="AA141" s="147"/>
      <c r="AB141" s="147"/>
      <c r="AC141" s="147"/>
      <c r="AD141" s="147"/>
      <c r="AE141" s="147"/>
      <c r="AF141" s="147"/>
      <c r="AG141" s="147" t="s">
        <v>157</v>
      </c>
      <c r="AH141" s="147"/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outlineLevel="1" x14ac:dyDescent="0.2">
      <c r="A142" s="154"/>
      <c r="B142" s="155"/>
      <c r="C142" s="189" t="s">
        <v>331</v>
      </c>
      <c r="D142" s="160"/>
      <c r="E142" s="161">
        <v>93.4</v>
      </c>
      <c r="F142" s="158"/>
      <c r="G142" s="158"/>
      <c r="H142" s="158"/>
      <c r="I142" s="158"/>
      <c r="J142" s="158"/>
      <c r="K142" s="158"/>
      <c r="L142" s="158"/>
      <c r="M142" s="158"/>
      <c r="N142" s="157"/>
      <c r="O142" s="157"/>
      <c r="P142" s="157"/>
      <c r="Q142" s="157"/>
      <c r="R142" s="158"/>
      <c r="S142" s="158"/>
      <c r="T142" s="158"/>
      <c r="U142" s="158"/>
      <c r="V142" s="158"/>
      <c r="W142" s="158"/>
      <c r="X142" s="158"/>
      <c r="Y142" s="147"/>
      <c r="Z142" s="147"/>
      <c r="AA142" s="147"/>
      <c r="AB142" s="147"/>
      <c r="AC142" s="147"/>
      <c r="AD142" s="147"/>
      <c r="AE142" s="147"/>
      <c r="AF142" s="147"/>
      <c r="AG142" s="147" t="s">
        <v>159</v>
      </c>
      <c r="AH142" s="147">
        <v>0</v>
      </c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ht="33.75" outlineLevel="1" x14ac:dyDescent="0.2">
      <c r="A143" s="180">
        <v>52</v>
      </c>
      <c r="B143" s="181" t="s">
        <v>329</v>
      </c>
      <c r="C143" s="190" t="s">
        <v>332</v>
      </c>
      <c r="D143" s="182" t="s">
        <v>281</v>
      </c>
      <c r="E143" s="183">
        <v>2</v>
      </c>
      <c r="F143" s="184"/>
      <c r="G143" s="185">
        <f>ROUND(E143*F143,2)</f>
        <v>0</v>
      </c>
      <c r="H143" s="159"/>
      <c r="I143" s="158">
        <f>ROUND(E143*H143,2)</f>
        <v>0</v>
      </c>
      <c r="J143" s="159"/>
      <c r="K143" s="158">
        <f>ROUND(E143*J143,2)</f>
        <v>0</v>
      </c>
      <c r="L143" s="158">
        <v>21</v>
      </c>
      <c r="M143" s="158">
        <f>G143*(1+L143/100)</f>
        <v>0</v>
      </c>
      <c r="N143" s="157">
        <v>0.28123999999999999</v>
      </c>
      <c r="O143" s="157">
        <f>ROUND(E143*N143,2)</f>
        <v>0.56000000000000005</v>
      </c>
      <c r="P143" s="157">
        <v>0</v>
      </c>
      <c r="Q143" s="157">
        <f>ROUND(E143*P143,2)</f>
        <v>0</v>
      </c>
      <c r="R143" s="158"/>
      <c r="S143" s="158" t="s">
        <v>155</v>
      </c>
      <c r="T143" s="158" t="s">
        <v>155</v>
      </c>
      <c r="U143" s="158">
        <v>0.27200000000000002</v>
      </c>
      <c r="V143" s="158">
        <f>ROUND(E143*U143,2)</f>
        <v>0.54</v>
      </c>
      <c r="W143" s="158"/>
      <c r="X143" s="158" t="s">
        <v>156</v>
      </c>
      <c r="Y143" s="147"/>
      <c r="Z143" s="147"/>
      <c r="AA143" s="147"/>
      <c r="AB143" s="147"/>
      <c r="AC143" s="147"/>
      <c r="AD143" s="147"/>
      <c r="AE143" s="147"/>
      <c r="AF143" s="147"/>
      <c r="AG143" s="147" t="s">
        <v>157</v>
      </c>
      <c r="AH143" s="147"/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ht="33.75" outlineLevel="1" x14ac:dyDescent="0.2">
      <c r="A144" s="174">
        <v>53</v>
      </c>
      <c r="B144" s="175" t="s">
        <v>333</v>
      </c>
      <c r="C144" s="188" t="s">
        <v>334</v>
      </c>
      <c r="D144" s="176" t="s">
        <v>281</v>
      </c>
      <c r="E144" s="177">
        <v>30</v>
      </c>
      <c r="F144" s="178"/>
      <c r="G144" s="179">
        <f>ROUND(E144*F144,2)</f>
        <v>0</v>
      </c>
      <c r="H144" s="159"/>
      <c r="I144" s="158">
        <f>ROUND(E144*H144,2)</f>
        <v>0</v>
      </c>
      <c r="J144" s="159"/>
      <c r="K144" s="158">
        <f>ROUND(E144*J144,2)</f>
        <v>0</v>
      </c>
      <c r="L144" s="158">
        <v>21</v>
      </c>
      <c r="M144" s="158">
        <f>G144*(1+L144/100)</f>
        <v>0</v>
      </c>
      <c r="N144" s="157">
        <v>0.18113000000000001</v>
      </c>
      <c r="O144" s="157">
        <f>ROUND(E144*N144,2)</f>
        <v>5.43</v>
      </c>
      <c r="P144" s="157">
        <v>0</v>
      </c>
      <c r="Q144" s="157">
        <f>ROUND(E144*P144,2)</f>
        <v>0</v>
      </c>
      <c r="R144" s="158"/>
      <c r="S144" s="158" t="s">
        <v>154</v>
      </c>
      <c r="T144" s="158" t="s">
        <v>155</v>
      </c>
      <c r="U144" s="158">
        <v>0.32</v>
      </c>
      <c r="V144" s="158">
        <f>ROUND(E144*U144,2)</f>
        <v>9.6</v>
      </c>
      <c r="W144" s="158"/>
      <c r="X144" s="158" t="s">
        <v>156</v>
      </c>
      <c r="Y144" s="147"/>
      <c r="Z144" s="147"/>
      <c r="AA144" s="147"/>
      <c r="AB144" s="147"/>
      <c r="AC144" s="147"/>
      <c r="AD144" s="147"/>
      <c r="AE144" s="147"/>
      <c r="AF144" s="147"/>
      <c r="AG144" s="147" t="s">
        <v>157</v>
      </c>
      <c r="AH144" s="147"/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60" outlineLevel="1" x14ac:dyDescent="0.2">
      <c r="A145" s="154"/>
      <c r="B145" s="155"/>
      <c r="C145" s="189" t="s">
        <v>335</v>
      </c>
      <c r="D145" s="160"/>
      <c r="E145" s="161">
        <v>30</v>
      </c>
      <c r="F145" s="158"/>
      <c r="G145" s="158"/>
      <c r="H145" s="158"/>
      <c r="I145" s="158"/>
      <c r="J145" s="158"/>
      <c r="K145" s="158"/>
      <c r="L145" s="158"/>
      <c r="M145" s="158"/>
      <c r="N145" s="157"/>
      <c r="O145" s="157"/>
      <c r="P145" s="157"/>
      <c r="Q145" s="157"/>
      <c r="R145" s="158"/>
      <c r="S145" s="158"/>
      <c r="T145" s="158"/>
      <c r="U145" s="158"/>
      <c r="V145" s="158"/>
      <c r="W145" s="158"/>
      <c r="X145" s="158"/>
      <c r="Y145" s="147"/>
      <c r="Z145" s="147"/>
      <c r="AA145" s="147"/>
      <c r="AB145" s="147"/>
      <c r="AC145" s="147"/>
      <c r="AD145" s="147"/>
      <c r="AE145" s="147"/>
      <c r="AF145" s="147"/>
      <c r="AG145" s="147" t="s">
        <v>159</v>
      </c>
      <c r="AH145" s="147">
        <v>0</v>
      </c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x14ac:dyDescent="0.2">
      <c r="A146" s="164" t="s">
        <v>149</v>
      </c>
      <c r="B146" s="165" t="s">
        <v>108</v>
      </c>
      <c r="C146" s="187" t="s">
        <v>109</v>
      </c>
      <c r="D146" s="166"/>
      <c r="E146" s="167"/>
      <c r="F146" s="168"/>
      <c r="G146" s="169">
        <f>SUMIF(AG147:AG147,"&lt;&gt;NOR",G147:G147)</f>
        <v>0</v>
      </c>
      <c r="H146" s="163"/>
      <c r="I146" s="163">
        <f>SUM(I147:I147)</f>
        <v>0</v>
      </c>
      <c r="J146" s="163"/>
      <c r="K146" s="163">
        <f>SUM(K147:K147)</f>
        <v>0</v>
      </c>
      <c r="L146" s="163"/>
      <c r="M146" s="163">
        <f>SUM(M147:M147)</f>
        <v>0</v>
      </c>
      <c r="N146" s="162"/>
      <c r="O146" s="162">
        <f>SUM(O147:O147)</f>
        <v>0</v>
      </c>
      <c r="P146" s="162"/>
      <c r="Q146" s="162">
        <f>SUM(Q147:Q147)</f>
        <v>0</v>
      </c>
      <c r="R146" s="163"/>
      <c r="S146" s="163"/>
      <c r="T146" s="163"/>
      <c r="U146" s="163"/>
      <c r="V146" s="163">
        <f>SUM(V147:V147)</f>
        <v>107.63</v>
      </c>
      <c r="W146" s="163"/>
      <c r="X146" s="163"/>
      <c r="AG146" t="s">
        <v>150</v>
      </c>
    </row>
    <row r="147" spans="1:60" outlineLevel="1" x14ac:dyDescent="0.2">
      <c r="A147" s="180">
        <v>54</v>
      </c>
      <c r="B147" s="181" t="s">
        <v>336</v>
      </c>
      <c r="C147" s="190" t="s">
        <v>337</v>
      </c>
      <c r="D147" s="182" t="s">
        <v>185</v>
      </c>
      <c r="E147" s="183">
        <v>1435.1221399999999</v>
      </c>
      <c r="F147" s="184"/>
      <c r="G147" s="185">
        <f>ROUND(E147*F147,2)</f>
        <v>0</v>
      </c>
      <c r="H147" s="159"/>
      <c r="I147" s="158">
        <f>ROUND(E147*H147,2)</f>
        <v>0</v>
      </c>
      <c r="J147" s="159"/>
      <c r="K147" s="158">
        <f>ROUND(E147*J147,2)</f>
        <v>0</v>
      </c>
      <c r="L147" s="158">
        <v>21</v>
      </c>
      <c r="M147" s="158">
        <f>G147*(1+L147/100)</f>
        <v>0</v>
      </c>
      <c r="N147" s="157">
        <v>0</v>
      </c>
      <c r="O147" s="157">
        <f>ROUND(E147*N147,2)</f>
        <v>0</v>
      </c>
      <c r="P147" s="157">
        <v>0</v>
      </c>
      <c r="Q147" s="157">
        <f>ROUND(E147*P147,2)</f>
        <v>0</v>
      </c>
      <c r="R147" s="158"/>
      <c r="S147" s="158" t="s">
        <v>155</v>
      </c>
      <c r="T147" s="158" t="s">
        <v>155</v>
      </c>
      <c r="U147" s="158">
        <v>7.4999999999999997E-2</v>
      </c>
      <c r="V147" s="158">
        <f>ROUND(E147*U147,2)</f>
        <v>107.63</v>
      </c>
      <c r="W147" s="158"/>
      <c r="X147" s="158" t="s">
        <v>338</v>
      </c>
      <c r="Y147" s="147"/>
      <c r="Z147" s="147"/>
      <c r="AA147" s="147"/>
      <c r="AB147" s="147"/>
      <c r="AC147" s="147"/>
      <c r="AD147" s="147"/>
      <c r="AE147" s="147"/>
      <c r="AF147" s="147"/>
      <c r="AG147" s="147" t="s">
        <v>339</v>
      </c>
      <c r="AH147" s="147"/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ht="25.5" x14ac:dyDescent="0.2">
      <c r="A148" s="164" t="s">
        <v>149</v>
      </c>
      <c r="B148" s="165" t="s">
        <v>106</v>
      </c>
      <c r="C148" s="187" t="s">
        <v>107</v>
      </c>
      <c r="D148" s="166"/>
      <c r="E148" s="167"/>
      <c r="F148" s="168"/>
      <c r="G148" s="169">
        <f>SUMIF(AG149:AG173,"&lt;&gt;NOR",G149:G173)</f>
        <v>0</v>
      </c>
      <c r="H148" s="163"/>
      <c r="I148" s="163">
        <f>SUM(I149:I173)</f>
        <v>0</v>
      </c>
      <c r="J148" s="163"/>
      <c r="K148" s="163">
        <f>SUM(K149:K173)</f>
        <v>0</v>
      </c>
      <c r="L148" s="163"/>
      <c r="M148" s="163">
        <f>SUM(M149:M173)</f>
        <v>0</v>
      </c>
      <c r="N148" s="162"/>
      <c r="O148" s="162">
        <f>SUM(O149:O173)</f>
        <v>24.270000000000003</v>
      </c>
      <c r="P148" s="162"/>
      <c r="Q148" s="162">
        <f>SUM(Q149:Q173)</f>
        <v>0</v>
      </c>
      <c r="R148" s="163"/>
      <c r="S148" s="163"/>
      <c r="T148" s="163"/>
      <c r="U148" s="163"/>
      <c r="V148" s="163">
        <f>SUM(V149:V173)</f>
        <v>110.74000000000001</v>
      </c>
      <c r="W148" s="163"/>
      <c r="X148" s="163"/>
      <c r="AG148" t="s">
        <v>150</v>
      </c>
    </row>
    <row r="149" spans="1:60" outlineLevel="1" x14ac:dyDescent="0.2">
      <c r="A149" s="180">
        <v>55</v>
      </c>
      <c r="B149" s="181" t="s">
        <v>340</v>
      </c>
      <c r="C149" s="190" t="s">
        <v>341</v>
      </c>
      <c r="D149" s="182" t="s">
        <v>166</v>
      </c>
      <c r="E149" s="183">
        <v>8</v>
      </c>
      <c r="F149" s="184"/>
      <c r="G149" s="185">
        <f>ROUND(E149*F149,2)</f>
        <v>0</v>
      </c>
      <c r="H149" s="159"/>
      <c r="I149" s="158">
        <f>ROUND(E149*H149,2)</f>
        <v>0</v>
      </c>
      <c r="J149" s="159"/>
      <c r="K149" s="158">
        <f>ROUND(E149*J149,2)</f>
        <v>0</v>
      </c>
      <c r="L149" s="158">
        <v>21</v>
      </c>
      <c r="M149" s="158">
        <f>G149*(1+L149/100)</f>
        <v>0</v>
      </c>
      <c r="N149" s="157">
        <v>0</v>
      </c>
      <c r="O149" s="157">
        <f>ROUND(E149*N149,2)</f>
        <v>0</v>
      </c>
      <c r="P149" s="157">
        <v>0</v>
      </c>
      <c r="Q149" s="157">
        <f>ROUND(E149*P149,2)</f>
        <v>0</v>
      </c>
      <c r="R149" s="158"/>
      <c r="S149" s="158" t="s">
        <v>154</v>
      </c>
      <c r="T149" s="158" t="s">
        <v>169</v>
      </c>
      <c r="U149" s="158">
        <v>0</v>
      </c>
      <c r="V149" s="158">
        <f>ROUND(E149*U149,2)</f>
        <v>0</v>
      </c>
      <c r="W149" s="158"/>
      <c r="X149" s="158" t="s">
        <v>156</v>
      </c>
      <c r="Y149" s="147"/>
      <c r="Z149" s="147"/>
      <c r="AA149" s="147"/>
      <c r="AB149" s="147"/>
      <c r="AC149" s="147"/>
      <c r="AD149" s="147"/>
      <c r="AE149" s="147"/>
      <c r="AF149" s="147"/>
      <c r="AG149" s="147" t="s">
        <v>157</v>
      </c>
      <c r="AH149" s="147"/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outlineLevel="1" x14ac:dyDescent="0.2">
      <c r="A150" s="174">
        <v>56</v>
      </c>
      <c r="B150" s="175" t="s">
        <v>342</v>
      </c>
      <c r="C150" s="188" t="s">
        <v>343</v>
      </c>
      <c r="D150" s="176" t="s">
        <v>344</v>
      </c>
      <c r="E150" s="177">
        <v>1</v>
      </c>
      <c r="F150" s="178"/>
      <c r="G150" s="179">
        <f>ROUND(E150*F150,2)</f>
        <v>0</v>
      </c>
      <c r="H150" s="159"/>
      <c r="I150" s="158">
        <f>ROUND(E150*H150,2)</f>
        <v>0</v>
      </c>
      <c r="J150" s="159"/>
      <c r="K150" s="158">
        <f>ROUND(E150*J150,2)</f>
        <v>0</v>
      </c>
      <c r="L150" s="158">
        <v>21</v>
      </c>
      <c r="M150" s="158">
        <f>G150*(1+L150/100)</f>
        <v>0</v>
      </c>
      <c r="N150" s="157">
        <v>0</v>
      </c>
      <c r="O150" s="157">
        <f>ROUND(E150*N150,2)</f>
        <v>0</v>
      </c>
      <c r="P150" s="157">
        <v>0</v>
      </c>
      <c r="Q150" s="157">
        <f>ROUND(E150*P150,2)</f>
        <v>0</v>
      </c>
      <c r="R150" s="158"/>
      <c r="S150" s="158" t="s">
        <v>154</v>
      </c>
      <c r="T150" s="158" t="s">
        <v>169</v>
      </c>
      <c r="U150" s="158">
        <v>0</v>
      </c>
      <c r="V150" s="158">
        <f>ROUND(E150*U150,2)</f>
        <v>0</v>
      </c>
      <c r="W150" s="158"/>
      <c r="X150" s="158" t="s">
        <v>156</v>
      </c>
      <c r="Y150" s="147"/>
      <c r="Z150" s="147"/>
      <c r="AA150" s="147"/>
      <c r="AB150" s="147"/>
      <c r="AC150" s="147"/>
      <c r="AD150" s="147"/>
      <c r="AE150" s="147"/>
      <c r="AF150" s="147"/>
      <c r="AG150" s="147" t="s">
        <v>157</v>
      </c>
      <c r="AH150" s="147"/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47"/>
      <c r="BB150" s="147"/>
      <c r="BC150" s="147"/>
      <c r="BD150" s="147"/>
      <c r="BE150" s="147"/>
      <c r="BF150" s="147"/>
      <c r="BG150" s="147"/>
      <c r="BH150" s="147"/>
    </row>
    <row r="151" spans="1:60" outlineLevel="1" x14ac:dyDescent="0.2">
      <c r="A151" s="154"/>
      <c r="B151" s="155"/>
      <c r="C151" s="264" t="s">
        <v>345</v>
      </c>
      <c r="D151" s="265"/>
      <c r="E151" s="265"/>
      <c r="F151" s="265"/>
      <c r="G151" s="265"/>
      <c r="H151" s="158"/>
      <c r="I151" s="158"/>
      <c r="J151" s="158"/>
      <c r="K151" s="158"/>
      <c r="L151" s="158"/>
      <c r="M151" s="158"/>
      <c r="N151" s="157"/>
      <c r="O151" s="157"/>
      <c r="P151" s="157"/>
      <c r="Q151" s="157"/>
      <c r="R151" s="158"/>
      <c r="S151" s="158"/>
      <c r="T151" s="158"/>
      <c r="U151" s="158"/>
      <c r="V151" s="158"/>
      <c r="W151" s="158"/>
      <c r="X151" s="158"/>
      <c r="Y151" s="147"/>
      <c r="Z151" s="147"/>
      <c r="AA151" s="147"/>
      <c r="AB151" s="147"/>
      <c r="AC151" s="147"/>
      <c r="AD151" s="147"/>
      <c r="AE151" s="147"/>
      <c r="AF151" s="147"/>
      <c r="AG151" s="147" t="s">
        <v>179</v>
      </c>
      <c r="AH151" s="147"/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outlineLevel="1" x14ac:dyDescent="0.2">
      <c r="A152" s="154"/>
      <c r="B152" s="155"/>
      <c r="C152" s="266" t="s">
        <v>346</v>
      </c>
      <c r="D152" s="267"/>
      <c r="E152" s="267"/>
      <c r="F152" s="267"/>
      <c r="G152" s="267"/>
      <c r="H152" s="158"/>
      <c r="I152" s="158"/>
      <c r="J152" s="158"/>
      <c r="K152" s="158"/>
      <c r="L152" s="158"/>
      <c r="M152" s="158"/>
      <c r="N152" s="157"/>
      <c r="O152" s="157"/>
      <c r="P152" s="157"/>
      <c r="Q152" s="157"/>
      <c r="R152" s="158"/>
      <c r="S152" s="158"/>
      <c r="T152" s="158"/>
      <c r="U152" s="158"/>
      <c r="V152" s="158"/>
      <c r="W152" s="158"/>
      <c r="X152" s="158"/>
      <c r="Y152" s="147"/>
      <c r="Z152" s="147"/>
      <c r="AA152" s="147"/>
      <c r="AB152" s="147"/>
      <c r="AC152" s="147"/>
      <c r="AD152" s="147"/>
      <c r="AE152" s="147"/>
      <c r="AF152" s="147"/>
      <c r="AG152" s="147" t="s">
        <v>179</v>
      </c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outlineLevel="1" x14ac:dyDescent="0.2">
      <c r="A153" s="154"/>
      <c r="B153" s="155"/>
      <c r="C153" s="266" t="s">
        <v>347</v>
      </c>
      <c r="D153" s="267"/>
      <c r="E153" s="267"/>
      <c r="F153" s="267"/>
      <c r="G153" s="267"/>
      <c r="H153" s="158"/>
      <c r="I153" s="158"/>
      <c r="J153" s="158"/>
      <c r="K153" s="158"/>
      <c r="L153" s="158"/>
      <c r="M153" s="158"/>
      <c r="N153" s="157"/>
      <c r="O153" s="157"/>
      <c r="P153" s="157"/>
      <c r="Q153" s="157"/>
      <c r="R153" s="158"/>
      <c r="S153" s="158"/>
      <c r="T153" s="158"/>
      <c r="U153" s="158"/>
      <c r="V153" s="158"/>
      <c r="W153" s="158"/>
      <c r="X153" s="158"/>
      <c r="Y153" s="147"/>
      <c r="Z153" s="147"/>
      <c r="AA153" s="147"/>
      <c r="AB153" s="147"/>
      <c r="AC153" s="147"/>
      <c r="AD153" s="147"/>
      <c r="AE153" s="147"/>
      <c r="AF153" s="147"/>
      <c r="AG153" s="147" t="s">
        <v>179</v>
      </c>
      <c r="AH153" s="147"/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</row>
    <row r="154" spans="1:60" outlineLevel="1" x14ac:dyDescent="0.2">
      <c r="A154" s="154"/>
      <c r="B154" s="155"/>
      <c r="C154" s="266" t="s">
        <v>348</v>
      </c>
      <c r="D154" s="267"/>
      <c r="E154" s="267"/>
      <c r="F154" s="267"/>
      <c r="G154" s="267"/>
      <c r="H154" s="158"/>
      <c r="I154" s="158"/>
      <c r="J154" s="158"/>
      <c r="K154" s="158"/>
      <c r="L154" s="158"/>
      <c r="M154" s="158"/>
      <c r="N154" s="157"/>
      <c r="O154" s="157"/>
      <c r="P154" s="157"/>
      <c r="Q154" s="157"/>
      <c r="R154" s="158"/>
      <c r="S154" s="158"/>
      <c r="T154" s="158"/>
      <c r="U154" s="158"/>
      <c r="V154" s="158"/>
      <c r="W154" s="158"/>
      <c r="X154" s="158"/>
      <c r="Y154" s="147"/>
      <c r="Z154" s="147"/>
      <c r="AA154" s="147"/>
      <c r="AB154" s="147"/>
      <c r="AC154" s="147"/>
      <c r="AD154" s="147"/>
      <c r="AE154" s="147"/>
      <c r="AF154" s="147"/>
      <c r="AG154" s="147" t="s">
        <v>179</v>
      </c>
      <c r="AH154" s="147"/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</row>
    <row r="155" spans="1:60" outlineLevel="1" x14ac:dyDescent="0.2">
      <c r="A155" s="154"/>
      <c r="B155" s="155"/>
      <c r="C155" s="266" t="s">
        <v>349</v>
      </c>
      <c r="D155" s="267"/>
      <c r="E155" s="267"/>
      <c r="F155" s="267"/>
      <c r="G155" s="267"/>
      <c r="H155" s="158"/>
      <c r="I155" s="158"/>
      <c r="J155" s="158"/>
      <c r="K155" s="158"/>
      <c r="L155" s="158"/>
      <c r="M155" s="158"/>
      <c r="N155" s="157"/>
      <c r="O155" s="157"/>
      <c r="P155" s="157"/>
      <c r="Q155" s="157"/>
      <c r="R155" s="158"/>
      <c r="S155" s="158"/>
      <c r="T155" s="158"/>
      <c r="U155" s="158"/>
      <c r="V155" s="158"/>
      <c r="W155" s="158"/>
      <c r="X155" s="158"/>
      <c r="Y155" s="147"/>
      <c r="Z155" s="147"/>
      <c r="AA155" s="147"/>
      <c r="AB155" s="147"/>
      <c r="AC155" s="147"/>
      <c r="AD155" s="147"/>
      <c r="AE155" s="147"/>
      <c r="AF155" s="147"/>
      <c r="AG155" s="147" t="s">
        <v>179</v>
      </c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</row>
    <row r="156" spans="1:60" outlineLevel="1" x14ac:dyDescent="0.2">
      <c r="A156" s="154"/>
      <c r="B156" s="155"/>
      <c r="C156" s="266" t="s">
        <v>350</v>
      </c>
      <c r="D156" s="267"/>
      <c r="E156" s="267"/>
      <c r="F156" s="267"/>
      <c r="G156" s="267"/>
      <c r="H156" s="158"/>
      <c r="I156" s="158"/>
      <c r="J156" s="158"/>
      <c r="K156" s="158"/>
      <c r="L156" s="158"/>
      <c r="M156" s="158"/>
      <c r="N156" s="157"/>
      <c r="O156" s="157"/>
      <c r="P156" s="157"/>
      <c r="Q156" s="157"/>
      <c r="R156" s="158"/>
      <c r="S156" s="158"/>
      <c r="T156" s="158"/>
      <c r="U156" s="158"/>
      <c r="V156" s="158"/>
      <c r="W156" s="158"/>
      <c r="X156" s="158"/>
      <c r="Y156" s="147"/>
      <c r="Z156" s="147"/>
      <c r="AA156" s="147"/>
      <c r="AB156" s="147"/>
      <c r="AC156" s="147"/>
      <c r="AD156" s="147"/>
      <c r="AE156" s="147"/>
      <c r="AF156" s="147"/>
      <c r="AG156" s="147" t="s">
        <v>179</v>
      </c>
      <c r="AH156" s="147"/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47"/>
      <c r="BB156" s="147"/>
      <c r="BC156" s="147"/>
      <c r="BD156" s="147"/>
      <c r="BE156" s="147"/>
      <c r="BF156" s="147"/>
      <c r="BG156" s="147"/>
      <c r="BH156" s="147"/>
    </row>
    <row r="157" spans="1:60" ht="22.5" outlineLevel="1" x14ac:dyDescent="0.2">
      <c r="A157" s="174">
        <v>57</v>
      </c>
      <c r="B157" s="175" t="s">
        <v>351</v>
      </c>
      <c r="C157" s="188" t="s">
        <v>352</v>
      </c>
      <c r="D157" s="176" t="s">
        <v>166</v>
      </c>
      <c r="E157" s="177">
        <v>1</v>
      </c>
      <c r="F157" s="178"/>
      <c r="G157" s="179">
        <f>ROUND(E157*F157,2)</f>
        <v>0</v>
      </c>
      <c r="H157" s="159"/>
      <c r="I157" s="158">
        <f>ROUND(E157*H157,2)</f>
        <v>0</v>
      </c>
      <c r="J157" s="159"/>
      <c r="K157" s="158">
        <f>ROUND(E157*J157,2)</f>
        <v>0</v>
      </c>
      <c r="L157" s="158">
        <v>21</v>
      </c>
      <c r="M157" s="158">
        <f>G157*(1+L157/100)</f>
        <v>0</v>
      </c>
      <c r="N157" s="157">
        <v>0</v>
      </c>
      <c r="O157" s="157">
        <f>ROUND(E157*N157,2)</f>
        <v>0</v>
      </c>
      <c r="P157" s="157">
        <v>0</v>
      </c>
      <c r="Q157" s="157">
        <f>ROUND(E157*P157,2)</f>
        <v>0</v>
      </c>
      <c r="R157" s="158"/>
      <c r="S157" s="158" t="s">
        <v>154</v>
      </c>
      <c r="T157" s="158" t="s">
        <v>169</v>
      </c>
      <c r="U157" s="158">
        <v>0</v>
      </c>
      <c r="V157" s="158">
        <f>ROUND(E157*U157,2)</f>
        <v>0</v>
      </c>
      <c r="W157" s="158"/>
      <c r="X157" s="158" t="s">
        <v>156</v>
      </c>
      <c r="Y157" s="147"/>
      <c r="Z157" s="147"/>
      <c r="AA157" s="147"/>
      <c r="AB157" s="147"/>
      <c r="AC157" s="147"/>
      <c r="AD157" s="147"/>
      <c r="AE157" s="147"/>
      <c r="AF157" s="147"/>
      <c r="AG157" s="147" t="s">
        <v>157</v>
      </c>
      <c r="AH157" s="147"/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</row>
    <row r="158" spans="1:60" outlineLevel="1" x14ac:dyDescent="0.2">
      <c r="A158" s="154"/>
      <c r="B158" s="155"/>
      <c r="C158" s="264" t="s">
        <v>353</v>
      </c>
      <c r="D158" s="265"/>
      <c r="E158" s="265"/>
      <c r="F158" s="265"/>
      <c r="G158" s="265"/>
      <c r="H158" s="158"/>
      <c r="I158" s="158"/>
      <c r="J158" s="158"/>
      <c r="K158" s="158"/>
      <c r="L158" s="158"/>
      <c r="M158" s="158"/>
      <c r="N158" s="157"/>
      <c r="O158" s="157"/>
      <c r="P158" s="157"/>
      <c r="Q158" s="157"/>
      <c r="R158" s="158"/>
      <c r="S158" s="158"/>
      <c r="T158" s="158"/>
      <c r="U158" s="158"/>
      <c r="V158" s="158"/>
      <c r="W158" s="158"/>
      <c r="X158" s="158"/>
      <c r="Y158" s="147"/>
      <c r="Z158" s="147"/>
      <c r="AA158" s="147"/>
      <c r="AB158" s="147"/>
      <c r="AC158" s="147"/>
      <c r="AD158" s="147"/>
      <c r="AE158" s="147"/>
      <c r="AF158" s="147"/>
      <c r="AG158" s="147" t="s">
        <v>179</v>
      </c>
      <c r="AH158" s="147"/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147"/>
      <c r="AV158" s="147"/>
      <c r="AW158" s="147"/>
      <c r="AX158" s="147"/>
      <c r="AY158" s="147"/>
      <c r="AZ158" s="147"/>
      <c r="BA158" s="147"/>
      <c r="BB158" s="147"/>
      <c r="BC158" s="147"/>
      <c r="BD158" s="147"/>
      <c r="BE158" s="147"/>
      <c r="BF158" s="147"/>
      <c r="BG158" s="147"/>
      <c r="BH158" s="147"/>
    </row>
    <row r="159" spans="1:60" ht="22.5" outlineLevel="1" x14ac:dyDescent="0.2">
      <c r="A159" s="174">
        <v>58</v>
      </c>
      <c r="B159" s="175" t="s">
        <v>354</v>
      </c>
      <c r="C159" s="188" t="s">
        <v>355</v>
      </c>
      <c r="D159" s="176" t="s">
        <v>166</v>
      </c>
      <c r="E159" s="177">
        <v>1</v>
      </c>
      <c r="F159" s="178"/>
      <c r="G159" s="179">
        <f>ROUND(E159*F159,2)</f>
        <v>0</v>
      </c>
      <c r="H159" s="159"/>
      <c r="I159" s="158">
        <f>ROUND(E159*H159,2)</f>
        <v>0</v>
      </c>
      <c r="J159" s="159"/>
      <c r="K159" s="158">
        <f>ROUND(E159*J159,2)</f>
        <v>0</v>
      </c>
      <c r="L159" s="158">
        <v>21</v>
      </c>
      <c r="M159" s="158">
        <f>G159*(1+L159/100)</f>
        <v>0</v>
      </c>
      <c r="N159" s="157">
        <v>0</v>
      </c>
      <c r="O159" s="157">
        <f>ROUND(E159*N159,2)</f>
        <v>0</v>
      </c>
      <c r="P159" s="157">
        <v>0</v>
      </c>
      <c r="Q159" s="157">
        <f>ROUND(E159*P159,2)</f>
        <v>0</v>
      </c>
      <c r="R159" s="158"/>
      <c r="S159" s="158" t="s">
        <v>154</v>
      </c>
      <c r="T159" s="158" t="s">
        <v>169</v>
      </c>
      <c r="U159" s="158">
        <v>0</v>
      </c>
      <c r="V159" s="158">
        <f>ROUND(E159*U159,2)</f>
        <v>0</v>
      </c>
      <c r="W159" s="158"/>
      <c r="X159" s="158" t="s">
        <v>156</v>
      </c>
      <c r="Y159" s="147"/>
      <c r="Z159" s="147"/>
      <c r="AA159" s="147"/>
      <c r="AB159" s="147"/>
      <c r="AC159" s="147"/>
      <c r="AD159" s="147"/>
      <c r="AE159" s="147"/>
      <c r="AF159" s="147"/>
      <c r="AG159" s="147" t="s">
        <v>157</v>
      </c>
      <c r="AH159" s="147"/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7"/>
      <c r="BA159" s="147"/>
      <c r="BB159" s="147"/>
      <c r="BC159" s="147"/>
      <c r="BD159" s="147"/>
      <c r="BE159" s="147"/>
      <c r="BF159" s="147"/>
      <c r="BG159" s="147"/>
      <c r="BH159" s="147"/>
    </row>
    <row r="160" spans="1:60" outlineLevel="1" x14ac:dyDescent="0.2">
      <c r="A160" s="154"/>
      <c r="B160" s="155"/>
      <c r="C160" s="264" t="s">
        <v>353</v>
      </c>
      <c r="D160" s="265"/>
      <c r="E160" s="265"/>
      <c r="F160" s="265"/>
      <c r="G160" s="265"/>
      <c r="H160" s="158"/>
      <c r="I160" s="158"/>
      <c r="J160" s="158"/>
      <c r="K160" s="158"/>
      <c r="L160" s="158"/>
      <c r="M160" s="158"/>
      <c r="N160" s="157"/>
      <c r="O160" s="157"/>
      <c r="P160" s="157"/>
      <c r="Q160" s="157"/>
      <c r="R160" s="158"/>
      <c r="S160" s="158"/>
      <c r="T160" s="158"/>
      <c r="U160" s="158"/>
      <c r="V160" s="158"/>
      <c r="W160" s="158"/>
      <c r="X160" s="158"/>
      <c r="Y160" s="147"/>
      <c r="Z160" s="147"/>
      <c r="AA160" s="147"/>
      <c r="AB160" s="147"/>
      <c r="AC160" s="147"/>
      <c r="AD160" s="147"/>
      <c r="AE160" s="147"/>
      <c r="AF160" s="147"/>
      <c r="AG160" s="147" t="s">
        <v>179</v>
      </c>
      <c r="AH160" s="147"/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</row>
    <row r="161" spans="1:60" outlineLevel="1" x14ac:dyDescent="0.2">
      <c r="A161" s="174">
        <v>59</v>
      </c>
      <c r="B161" s="175" t="s">
        <v>356</v>
      </c>
      <c r="C161" s="188" t="s">
        <v>357</v>
      </c>
      <c r="D161" s="176" t="s">
        <v>166</v>
      </c>
      <c r="E161" s="177">
        <v>1</v>
      </c>
      <c r="F161" s="178"/>
      <c r="G161" s="179">
        <f>ROUND(E161*F161,2)</f>
        <v>0</v>
      </c>
      <c r="H161" s="159"/>
      <c r="I161" s="158">
        <f>ROUND(E161*H161,2)</f>
        <v>0</v>
      </c>
      <c r="J161" s="159"/>
      <c r="K161" s="158">
        <f>ROUND(E161*J161,2)</f>
        <v>0</v>
      </c>
      <c r="L161" s="158">
        <v>21</v>
      </c>
      <c r="M161" s="158">
        <f>G161*(1+L161/100)</f>
        <v>0</v>
      </c>
      <c r="N161" s="157">
        <v>0</v>
      </c>
      <c r="O161" s="157">
        <f>ROUND(E161*N161,2)</f>
        <v>0</v>
      </c>
      <c r="P161" s="157">
        <v>0</v>
      </c>
      <c r="Q161" s="157">
        <f>ROUND(E161*P161,2)</f>
        <v>0</v>
      </c>
      <c r="R161" s="158"/>
      <c r="S161" s="158" t="s">
        <v>154</v>
      </c>
      <c r="T161" s="158" t="s">
        <v>169</v>
      </c>
      <c r="U161" s="158">
        <v>0</v>
      </c>
      <c r="V161" s="158">
        <f>ROUND(E161*U161,2)</f>
        <v>0</v>
      </c>
      <c r="W161" s="158"/>
      <c r="X161" s="158" t="s">
        <v>156</v>
      </c>
      <c r="Y161" s="147"/>
      <c r="Z161" s="147"/>
      <c r="AA161" s="147"/>
      <c r="AB161" s="147"/>
      <c r="AC161" s="147"/>
      <c r="AD161" s="147"/>
      <c r="AE161" s="147"/>
      <c r="AF161" s="147"/>
      <c r="AG161" s="147" t="s">
        <v>157</v>
      </c>
      <c r="AH161" s="147"/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</row>
    <row r="162" spans="1:60" outlineLevel="1" x14ac:dyDescent="0.2">
      <c r="A162" s="154"/>
      <c r="B162" s="155"/>
      <c r="C162" s="264" t="s">
        <v>353</v>
      </c>
      <c r="D162" s="265"/>
      <c r="E162" s="265"/>
      <c r="F162" s="265"/>
      <c r="G162" s="265"/>
      <c r="H162" s="158"/>
      <c r="I162" s="158"/>
      <c r="J162" s="158"/>
      <c r="K162" s="158"/>
      <c r="L162" s="158"/>
      <c r="M162" s="158"/>
      <c r="N162" s="157"/>
      <c r="O162" s="157"/>
      <c r="P162" s="157"/>
      <c r="Q162" s="157"/>
      <c r="R162" s="158"/>
      <c r="S162" s="158"/>
      <c r="T162" s="158"/>
      <c r="U162" s="158"/>
      <c r="V162" s="158"/>
      <c r="W162" s="158"/>
      <c r="X162" s="158"/>
      <c r="Y162" s="147"/>
      <c r="Z162" s="147"/>
      <c r="AA162" s="147"/>
      <c r="AB162" s="147"/>
      <c r="AC162" s="147"/>
      <c r="AD162" s="147"/>
      <c r="AE162" s="147"/>
      <c r="AF162" s="147"/>
      <c r="AG162" s="147" t="s">
        <v>179</v>
      </c>
      <c r="AH162" s="147"/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</row>
    <row r="163" spans="1:60" outlineLevel="1" x14ac:dyDescent="0.2">
      <c r="A163" s="174">
        <v>60</v>
      </c>
      <c r="B163" s="175" t="s">
        <v>358</v>
      </c>
      <c r="C163" s="188" t="s">
        <v>359</v>
      </c>
      <c r="D163" s="176" t="s">
        <v>166</v>
      </c>
      <c r="E163" s="177">
        <v>1</v>
      </c>
      <c r="F163" s="178"/>
      <c r="G163" s="179">
        <f>ROUND(E163*F163,2)</f>
        <v>0</v>
      </c>
      <c r="H163" s="159"/>
      <c r="I163" s="158">
        <f>ROUND(E163*H163,2)</f>
        <v>0</v>
      </c>
      <c r="J163" s="159"/>
      <c r="K163" s="158">
        <f>ROUND(E163*J163,2)</f>
        <v>0</v>
      </c>
      <c r="L163" s="158">
        <v>21</v>
      </c>
      <c r="M163" s="158">
        <f>G163*(1+L163/100)</f>
        <v>0</v>
      </c>
      <c r="N163" s="157">
        <v>0</v>
      </c>
      <c r="O163" s="157">
        <f>ROUND(E163*N163,2)</f>
        <v>0</v>
      </c>
      <c r="P163" s="157">
        <v>0</v>
      </c>
      <c r="Q163" s="157">
        <f>ROUND(E163*P163,2)</f>
        <v>0</v>
      </c>
      <c r="R163" s="158"/>
      <c r="S163" s="158" t="s">
        <v>154</v>
      </c>
      <c r="T163" s="158" t="s">
        <v>169</v>
      </c>
      <c r="U163" s="158">
        <v>0</v>
      </c>
      <c r="V163" s="158">
        <f>ROUND(E163*U163,2)</f>
        <v>0</v>
      </c>
      <c r="W163" s="158"/>
      <c r="X163" s="158" t="s">
        <v>156</v>
      </c>
      <c r="Y163" s="147"/>
      <c r="Z163" s="147"/>
      <c r="AA163" s="147"/>
      <c r="AB163" s="147"/>
      <c r="AC163" s="147"/>
      <c r="AD163" s="147"/>
      <c r="AE163" s="147"/>
      <c r="AF163" s="147"/>
      <c r="AG163" s="147" t="s">
        <v>157</v>
      </c>
      <c r="AH163" s="147"/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147"/>
      <c r="AV163" s="147"/>
      <c r="AW163" s="147"/>
      <c r="AX163" s="147"/>
      <c r="AY163" s="147"/>
      <c r="AZ163" s="147"/>
      <c r="BA163" s="147"/>
      <c r="BB163" s="147"/>
      <c r="BC163" s="147"/>
      <c r="BD163" s="147"/>
      <c r="BE163" s="147"/>
      <c r="BF163" s="147"/>
      <c r="BG163" s="147"/>
      <c r="BH163" s="147"/>
    </row>
    <row r="164" spans="1:60" outlineLevel="1" x14ac:dyDescent="0.2">
      <c r="A164" s="154"/>
      <c r="B164" s="155"/>
      <c r="C164" s="264" t="s">
        <v>353</v>
      </c>
      <c r="D164" s="265"/>
      <c r="E164" s="265"/>
      <c r="F164" s="265"/>
      <c r="G164" s="265"/>
      <c r="H164" s="158"/>
      <c r="I164" s="158"/>
      <c r="J164" s="158"/>
      <c r="K164" s="158"/>
      <c r="L164" s="158"/>
      <c r="M164" s="158"/>
      <c r="N164" s="157"/>
      <c r="O164" s="157"/>
      <c r="P164" s="157"/>
      <c r="Q164" s="157"/>
      <c r="R164" s="158"/>
      <c r="S164" s="158"/>
      <c r="T164" s="158"/>
      <c r="U164" s="158"/>
      <c r="V164" s="158"/>
      <c r="W164" s="158"/>
      <c r="X164" s="158"/>
      <c r="Y164" s="147"/>
      <c r="Z164" s="147"/>
      <c r="AA164" s="147"/>
      <c r="AB164" s="147"/>
      <c r="AC164" s="147"/>
      <c r="AD164" s="147"/>
      <c r="AE164" s="147"/>
      <c r="AF164" s="147"/>
      <c r="AG164" s="147" t="s">
        <v>179</v>
      </c>
      <c r="AH164" s="147"/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</row>
    <row r="165" spans="1:60" outlineLevel="1" x14ac:dyDescent="0.2">
      <c r="A165" s="180">
        <v>61</v>
      </c>
      <c r="B165" s="181" t="s">
        <v>360</v>
      </c>
      <c r="C165" s="190" t="s">
        <v>361</v>
      </c>
      <c r="D165" s="182" t="s">
        <v>166</v>
      </c>
      <c r="E165" s="183">
        <v>15</v>
      </c>
      <c r="F165" s="184"/>
      <c r="G165" s="185">
        <f>ROUND(E165*F165,2)</f>
        <v>0</v>
      </c>
      <c r="H165" s="159"/>
      <c r="I165" s="158">
        <f>ROUND(E165*H165,2)</f>
        <v>0</v>
      </c>
      <c r="J165" s="159"/>
      <c r="K165" s="158">
        <f>ROUND(E165*J165,2)</f>
        <v>0</v>
      </c>
      <c r="L165" s="158">
        <v>21</v>
      </c>
      <c r="M165" s="158">
        <f>G165*(1+L165/100)</f>
        <v>0</v>
      </c>
      <c r="N165" s="157">
        <v>0.4</v>
      </c>
      <c r="O165" s="157">
        <f>ROUND(E165*N165,2)</f>
        <v>6</v>
      </c>
      <c r="P165" s="157">
        <v>0</v>
      </c>
      <c r="Q165" s="157">
        <f>ROUND(E165*P165,2)</f>
        <v>0</v>
      </c>
      <c r="R165" s="158"/>
      <c r="S165" s="158" t="s">
        <v>155</v>
      </c>
      <c r="T165" s="158" t="s">
        <v>155</v>
      </c>
      <c r="U165" s="158">
        <v>2.5750000000000002</v>
      </c>
      <c r="V165" s="158">
        <f>ROUND(E165*U165,2)</f>
        <v>38.630000000000003</v>
      </c>
      <c r="W165" s="158"/>
      <c r="X165" s="158" t="s">
        <v>156</v>
      </c>
      <c r="Y165" s="147"/>
      <c r="Z165" s="147"/>
      <c r="AA165" s="147"/>
      <c r="AB165" s="147"/>
      <c r="AC165" s="147"/>
      <c r="AD165" s="147"/>
      <c r="AE165" s="147"/>
      <c r="AF165" s="147"/>
      <c r="AG165" s="147" t="s">
        <v>157</v>
      </c>
      <c r="AH165" s="147"/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</row>
    <row r="166" spans="1:60" outlineLevel="1" x14ac:dyDescent="0.2">
      <c r="A166" s="180">
        <v>62</v>
      </c>
      <c r="B166" s="181" t="s">
        <v>362</v>
      </c>
      <c r="C166" s="190" t="s">
        <v>363</v>
      </c>
      <c r="D166" s="182" t="s">
        <v>166</v>
      </c>
      <c r="E166" s="183">
        <v>15</v>
      </c>
      <c r="F166" s="184"/>
      <c r="G166" s="185">
        <f>ROUND(E166*F166,2)</f>
        <v>0</v>
      </c>
      <c r="H166" s="159"/>
      <c r="I166" s="158">
        <f>ROUND(E166*H166,2)</f>
        <v>0</v>
      </c>
      <c r="J166" s="159"/>
      <c r="K166" s="158">
        <f>ROUND(E166*J166,2)</f>
        <v>0</v>
      </c>
      <c r="L166" s="158">
        <v>21</v>
      </c>
      <c r="M166" s="158">
        <f>G166*(1+L166/100)</f>
        <v>0</v>
      </c>
      <c r="N166" s="157">
        <v>0.115</v>
      </c>
      <c r="O166" s="157">
        <f>ROUND(E166*N166,2)</f>
        <v>1.73</v>
      </c>
      <c r="P166" s="157">
        <v>0</v>
      </c>
      <c r="Q166" s="157">
        <f>ROUND(E166*P166,2)</f>
        <v>0</v>
      </c>
      <c r="R166" s="158" t="s">
        <v>249</v>
      </c>
      <c r="S166" s="158" t="s">
        <v>155</v>
      </c>
      <c r="T166" s="158" t="s">
        <v>155</v>
      </c>
      <c r="U166" s="158">
        <v>0</v>
      </c>
      <c r="V166" s="158">
        <f>ROUND(E166*U166,2)</f>
        <v>0</v>
      </c>
      <c r="W166" s="158"/>
      <c r="X166" s="158" t="s">
        <v>250</v>
      </c>
      <c r="Y166" s="147"/>
      <c r="Z166" s="147"/>
      <c r="AA166" s="147"/>
      <c r="AB166" s="147"/>
      <c r="AC166" s="147"/>
      <c r="AD166" s="147"/>
      <c r="AE166" s="147"/>
      <c r="AF166" s="147"/>
      <c r="AG166" s="147" t="s">
        <v>251</v>
      </c>
      <c r="AH166" s="147"/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</row>
    <row r="167" spans="1:60" outlineLevel="1" x14ac:dyDescent="0.2">
      <c r="A167" s="174">
        <v>63</v>
      </c>
      <c r="B167" s="175" t="s">
        <v>364</v>
      </c>
      <c r="C167" s="188" t="s">
        <v>365</v>
      </c>
      <c r="D167" s="176" t="s">
        <v>281</v>
      </c>
      <c r="E167" s="177">
        <v>15</v>
      </c>
      <c r="F167" s="178"/>
      <c r="G167" s="179">
        <f>ROUND(E167*F167,2)</f>
        <v>0</v>
      </c>
      <c r="H167" s="159"/>
      <c r="I167" s="158">
        <f>ROUND(E167*H167,2)</f>
        <v>0</v>
      </c>
      <c r="J167" s="159"/>
      <c r="K167" s="158">
        <f>ROUND(E167*J167,2)</f>
        <v>0</v>
      </c>
      <c r="L167" s="158">
        <v>21</v>
      </c>
      <c r="M167" s="158">
        <f>G167*(1+L167/100)</f>
        <v>0</v>
      </c>
      <c r="N167" s="157">
        <v>1.7440000000000001E-2</v>
      </c>
      <c r="O167" s="157">
        <f>ROUND(E167*N167,2)</f>
        <v>0.26</v>
      </c>
      <c r="P167" s="157">
        <v>0</v>
      </c>
      <c r="Q167" s="157">
        <f>ROUND(E167*P167,2)</f>
        <v>0</v>
      </c>
      <c r="R167" s="158"/>
      <c r="S167" s="158" t="s">
        <v>155</v>
      </c>
      <c r="T167" s="158" t="s">
        <v>155</v>
      </c>
      <c r="U167" s="158">
        <v>1.335</v>
      </c>
      <c r="V167" s="158">
        <f>ROUND(E167*U167,2)</f>
        <v>20.03</v>
      </c>
      <c r="W167" s="158"/>
      <c r="X167" s="158" t="s">
        <v>156</v>
      </c>
      <c r="Y167" s="147"/>
      <c r="Z167" s="147"/>
      <c r="AA167" s="147"/>
      <c r="AB167" s="147"/>
      <c r="AC167" s="147"/>
      <c r="AD167" s="147"/>
      <c r="AE167" s="147"/>
      <c r="AF167" s="147"/>
      <c r="AG167" s="147" t="s">
        <v>157</v>
      </c>
      <c r="AH167" s="147"/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147"/>
      <c r="AV167" s="147"/>
      <c r="AW167" s="147"/>
      <c r="AX167" s="147"/>
      <c r="AY167" s="147"/>
      <c r="AZ167" s="147"/>
      <c r="BA167" s="147"/>
      <c r="BB167" s="147"/>
      <c r="BC167" s="147"/>
      <c r="BD167" s="147"/>
      <c r="BE167" s="147"/>
      <c r="BF167" s="147"/>
      <c r="BG167" s="147"/>
      <c r="BH167" s="147"/>
    </row>
    <row r="168" spans="1:60" outlineLevel="1" x14ac:dyDescent="0.2">
      <c r="A168" s="154"/>
      <c r="B168" s="155"/>
      <c r="C168" s="189" t="s">
        <v>366</v>
      </c>
      <c r="D168" s="160"/>
      <c r="E168" s="161">
        <v>15</v>
      </c>
      <c r="F168" s="158"/>
      <c r="G168" s="158"/>
      <c r="H168" s="158"/>
      <c r="I168" s="158"/>
      <c r="J168" s="158"/>
      <c r="K168" s="158"/>
      <c r="L168" s="158"/>
      <c r="M168" s="158"/>
      <c r="N168" s="157"/>
      <c r="O168" s="157"/>
      <c r="P168" s="157"/>
      <c r="Q168" s="157"/>
      <c r="R168" s="158"/>
      <c r="S168" s="158"/>
      <c r="T168" s="158"/>
      <c r="U168" s="158"/>
      <c r="V168" s="158"/>
      <c r="W168" s="158"/>
      <c r="X168" s="158"/>
      <c r="Y168" s="147"/>
      <c r="Z168" s="147"/>
      <c r="AA168" s="147"/>
      <c r="AB168" s="147"/>
      <c r="AC168" s="147"/>
      <c r="AD168" s="147"/>
      <c r="AE168" s="147"/>
      <c r="AF168" s="147"/>
      <c r="AG168" s="147" t="s">
        <v>159</v>
      </c>
      <c r="AH168" s="147">
        <v>0</v>
      </c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</row>
    <row r="169" spans="1:60" outlineLevel="1" x14ac:dyDescent="0.2">
      <c r="A169" s="174">
        <v>64</v>
      </c>
      <c r="B169" s="175" t="s">
        <v>367</v>
      </c>
      <c r="C169" s="188" t="s">
        <v>368</v>
      </c>
      <c r="D169" s="176" t="s">
        <v>153</v>
      </c>
      <c r="E169" s="177">
        <v>18.7</v>
      </c>
      <c r="F169" s="178"/>
      <c r="G169" s="179">
        <f>ROUND(E169*F169,2)</f>
        <v>0</v>
      </c>
      <c r="H169" s="159"/>
      <c r="I169" s="158">
        <f>ROUND(E169*H169,2)</f>
        <v>0</v>
      </c>
      <c r="J169" s="159"/>
      <c r="K169" s="158">
        <f>ROUND(E169*J169,2)</f>
        <v>0</v>
      </c>
      <c r="L169" s="158">
        <v>21</v>
      </c>
      <c r="M169" s="158">
        <f>G169*(1+L169/100)</f>
        <v>0</v>
      </c>
      <c r="N169" s="157">
        <v>0.87063999999999997</v>
      </c>
      <c r="O169" s="157">
        <f>ROUND(E169*N169,2)</f>
        <v>16.28</v>
      </c>
      <c r="P169" s="157">
        <v>0</v>
      </c>
      <c r="Q169" s="157">
        <f>ROUND(E169*P169,2)</f>
        <v>0</v>
      </c>
      <c r="R169" s="158"/>
      <c r="S169" s="158" t="s">
        <v>155</v>
      </c>
      <c r="T169" s="158" t="s">
        <v>155</v>
      </c>
      <c r="U169" s="158">
        <v>2.7850000000000001</v>
      </c>
      <c r="V169" s="158">
        <f>ROUND(E169*U169,2)</f>
        <v>52.08</v>
      </c>
      <c r="W169" s="158"/>
      <c r="X169" s="158" t="s">
        <v>156</v>
      </c>
      <c r="Y169" s="147"/>
      <c r="Z169" s="147"/>
      <c r="AA169" s="147"/>
      <c r="AB169" s="147"/>
      <c r="AC169" s="147"/>
      <c r="AD169" s="147"/>
      <c r="AE169" s="147"/>
      <c r="AF169" s="147"/>
      <c r="AG169" s="147" t="s">
        <v>157</v>
      </c>
      <c r="AH169" s="147"/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</row>
    <row r="170" spans="1:60" outlineLevel="1" x14ac:dyDescent="0.2">
      <c r="A170" s="154"/>
      <c r="B170" s="155"/>
      <c r="C170" s="189" t="s">
        <v>369</v>
      </c>
      <c r="D170" s="160"/>
      <c r="E170" s="161">
        <v>18.72</v>
      </c>
      <c r="F170" s="158"/>
      <c r="G170" s="158"/>
      <c r="H170" s="158"/>
      <c r="I170" s="158"/>
      <c r="J170" s="158"/>
      <c r="K170" s="158"/>
      <c r="L170" s="158"/>
      <c r="M170" s="158"/>
      <c r="N170" s="157"/>
      <c r="O170" s="157"/>
      <c r="P170" s="157"/>
      <c r="Q170" s="157"/>
      <c r="R170" s="158"/>
      <c r="S170" s="158"/>
      <c r="T170" s="158"/>
      <c r="U170" s="158"/>
      <c r="V170" s="158"/>
      <c r="W170" s="158"/>
      <c r="X170" s="158"/>
      <c r="Y170" s="147"/>
      <c r="Z170" s="147"/>
      <c r="AA170" s="147"/>
      <c r="AB170" s="147"/>
      <c r="AC170" s="147"/>
      <c r="AD170" s="147"/>
      <c r="AE170" s="147"/>
      <c r="AF170" s="147"/>
      <c r="AG170" s="147" t="s">
        <v>159</v>
      </c>
      <c r="AH170" s="147">
        <v>0</v>
      </c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</row>
    <row r="171" spans="1:60" outlineLevel="1" x14ac:dyDescent="0.2">
      <c r="A171" s="154"/>
      <c r="B171" s="155"/>
      <c r="C171" s="189" t="s">
        <v>275</v>
      </c>
      <c r="D171" s="160"/>
      <c r="E171" s="161">
        <v>-0.02</v>
      </c>
      <c r="F171" s="158"/>
      <c r="G171" s="158"/>
      <c r="H171" s="158"/>
      <c r="I171" s="158"/>
      <c r="J171" s="158"/>
      <c r="K171" s="158"/>
      <c r="L171" s="158"/>
      <c r="M171" s="158"/>
      <c r="N171" s="157"/>
      <c r="O171" s="157"/>
      <c r="P171" s="157"/>
      <c r="Q171" s="157"/>
      <c r="R171" s="158"/>
      <c r="S171" s="158"/>
      <c r="T171" s="158"/>
      <c r="U171" s="158"/>
      <c r="V171" s="158"/>
      <c r="W171" s="158"/>
      <c r="X171" s="158"/>
      <c r="Y171" s="147"/>
      <c r="Z171" s="147"/>
      <c r="AA171" s="147"/>
      <c r="AB171" s="147"/>
      <c r="AC171" s="147"/>
      <c r="AD171" s="147"/>
      <c r="AE171" s="147"/>
      <c r="AF171" s="147"/>
      <c r="AG171" s="147" t="s">
        <v>159</v>
      </c>
      <c r="AH171" s="147">
        <v>0</v>
      </c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147"/>
      <c r="AV171" s="147"/>
      <c r="AW171" s="147"/>
      <c r="AX171" s="147"/>
      <c r="AY171" s="147"/>
      <c r="AZ171" s="147"/>
      <c r="BA171" s="147"/>
      <c r="BB171" s="147"/>
      <c r="BC171" s="147"/>
      <c r="BD171" s="147"/>
      <c r="BE171" s="147"/>
      <c r="BF171" s="147"/>
      <c r="BG171" s="147"/>
      <c r="BH171" s="147"/>
    </row>
    <row r="172" spans="1:60" outlineLevel="1" x14ac:dyDescent="0.2">
      <c r="A172" s="174">
        <v>65</v>
      </c>
      <c r="B172" s="175" t="s">
        <v>370</v>
      </c>
      <c r="C172" s="188" t="s">
        <v>371</v>
      </c>
      <c r="D172" s="176" t="s">
        <v>344</v>
      </c>
      <c r="E172" s="177">
        <v>1</v>
      </c>
      <c r="F172" s="178"/>
      <c r="G172" s="179">
        <f>ROUND(E172*F172,2)</f>
        <v>0</v>
      </c>
      <c r="H172" s="159"/>
      <c r="I172" s="158">
        <f>ROUND(E172*H172,2)</f>
        <v>0</v>
      </c>
      <c r="J172" s="159"/>
      <c r="K172" s="158">
        <f>ROUND(E172*J172,2)</f>
        <v>0</v>
      </c>
      <c r="L172" s="158">
        <v>21</v>
      </c>
      <c r="M172" s="158">
        <f>G172*(1+L172/100)</f>
        <v>0</v>
      </c>
      <c r="N172" s="157">
        <v>0</v>
      </c>
      <c r="O172" s="157">
        <f>ROUND(E172*N172,2)</f>
        <v>0</v>
      </c>
      <c r="P172" s="157">
        <v>0</v>
      </c>
      <c r="Q172" s="157">
        <f>ROUND(E172*P172,2)</f>
        <v>0</v>
      </c>
      <c r="R172" s="158"/>
      <c r="S172" s="158" t="s">
        <v>154</v>
      </c>
      <c r="T172" s="158" t="s">
        <v>169</v>
      </c>
      <c r="U172" s="158">
        <v>0</v>
      </c>
      <c r="V172" s="158">
        <f>ROUND(E172*U172,2)</f>
        <v>0</v>
      </c>
      <c r="W172" s="158"/>
      <c r="X172" s="158" t="s">
        <v>156</v>
      </c>
      <c r="Y172" s="147"/>
      <c r="Z172" s="147"/>
      <c r="AA172" s="147"/>
      <c r="AB172" s="147"/>
      <c r="AC172" s="147"/>
      <c r="AD172" s="147"/>
      <c r="AE172" s="147"/>
      <c r="AF172" s="147"/>
      <c r="AG172" s="147" t="s">
        <v>157</v>
      </c>
      <c r="AH172" s="147"/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</row>
    <row r="173" spans="1:60" outlineLevel="1" x14ac:dyDescent="0.2">
      <c r="A173" s="154"/>
      <c r="B173" s="155"/>
      <c r="C173" s="264" t="s">
        <v>372</v>
      </c>
      <c r="D173" s="265"/>
      <c r="E173" s="265"/>
      <c r="F173" s="265"/>
      <c r="G173" s="265"/>
      <c r="H173" s="158"/>
      <c r="I173" s="158"/>
      <c r="J173" s="158"/>
      <c r="K173" s="158"/>
      <c r="L173" s="158"/>
      <c r="M173" s="158"/>
      <c r="N173" s="157"/>
      <c r="O173" s="157"/>
      <c r="P173" s="157"/>
      <c r="Q173" s="157"/>
      <c r="R173" s="158"/>
      <c r="S173" s="158"/>
      <c r="T173" s="158"/>
      <c r="U173" s="158"/>
      <c r="V173" s="158"/>
      <c r="W173" s="158"/>
      <c r="X173" s="158"/>
      <c r="Y173" s="147"/>
      <c r="Z173" s="147"/>
      <c r="AA173" s="147"/>
      <c r="AB173" s="147"/>
      <c r="AC173" s="147"/>
      <c r="AD173" s="147"/>
      <c r="AE173" s="147"/>
      <c r="AF173" s="147"/>
      <c r="AG173" s="147" t="s">
        <v>179</v>
      </c>
      <c r="AH173" s="147"/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</row>
    <row r="174" spans="1:60" x14ac:dyDescent="0.2">
      <c r="A174" s="164" t="s">
        <v>149</v>
      </c>
      <c r="B174" s="165" t="s">
        <v>118</v>
      </c>
      <c r="C174" s="187" t="s">
        <v>119</v>
      </c>
      <c r="D174" s="166"/>
      <c r="E174" s="167"/>
      <c r="F174" s="168"/>
      <c r="G174" s="169">
        <f>SUMIF(AG175:AG198,"&lt;&gt;NOR",G175:G198)</f>
        <v>0</v>
      </c>
      <c r="H174" s="163"/>
      <c r="I174" s="163">
        <f>SUM(I175:I198)</f>
        <v>0</v>
      </c>
      <c r="J174" s="163"/>
      <c r="K174" s="163">
        <f>SUM(K175:K198)</f>
        <v>0</v>
      </c>
      <c r="L174" s="163"/>
      <c r="M174" s="163">
        <f>SUM(M175:M198)</f>
        <v>0</v>
      </c>
      <c r="N174" s="162"/>
      <c r="O174" s="162">
        <f>SUM(O175:O198)</f>
        <v>7.4099999999999993</v>
      </c>
      <c r="P174" s="162"/>
      <c r="Q174" s="162">
        <f>SUM(Q175:Q198)</f>
        <v>0</v>
      </c>
      <c r="R174" s="163"/>
      <c r="S174" s="163"/>
      <c r="T174" s="163"/>
      <c r="U174" s="163"/>
      <c r="V174" s="163">
        <f>SUM(V175:V198)</f>
        <v>253.06999999999996</v>
      </c>
      <c r="W174" s="163"/>
      <c r="X174" s="163"/>
      <c r="AG174" t="s">
        <v>150</v>
      </c>
    </row>
    <row r="175" spans="1:60" outlineLevel="1" x14ac:dyDescent="0.2">
      <c r="A175" s="174">
        <v>66</v>
      </c>
      <c r="B175" s="175" t="s">
        <v>373</v>
      </c>
      <c r="C175" s="188" t="s">
        <v>374</v>
      </c>
      <c r="D175" s="176" t="s">
        <v>281</v>
      </c>
      <c r="E175" s="177">
        <v>104</v>
      </c>
      <c r="F175" s="178"/>
      <c r="G175" s="179">
        <f>ROUND(E175*F175,2)</f>
        <v>0</v>
      </c>
      <c r="H175" s="159"/>
      <c r="I175" s="158">
        <f>ROUND(E175*H175,2)</f>
        <v>0</v>
      </c>
      <c r="J175" s="159"/>
      <c r="K175" s="158">
        <f>ROUND(E175*J175,2)</f>
        <v>0</v>
      </c>
      <c r="L175" s="158">
        <v>21</v>
      </c>
      <c r="M175" s="158">
        <f>G175*(1+L175/100)</f>
        <v>0</v>
      </c>
      <c r="N175" s="157">
        <v>4.6800000000000001E-2</v>
      </c>
      <c r="O175" s="157">
        <f>ROUND(E175*N175,2)</f>
        <v>4.87</v>
      </c>
      <c r="P175" s="157">
        <v>0</v>
      </c>
      <c r="Q175" s="157">
        <f>ROUND(E175*P175,2)</f>
        <v>0</v>
      </c>
      <c r="R175" s="158"/>
      <c r="S175" s="158" t="s">
        <v>154</v>
      </c>
      <c r="T175" s="158" t="s">
        <v>169</v>
      </c>
      <c r="U175" s="158">
        <v>0.9</v>
      </c>
      <c r="V175" s="158">
        <f>ROUND(E175*U175,2)</f>
        <v>93.6</v>
      </c>
      <c r="W175" s="158"/>
      <c r="X175" s="158" t="s">
        <v>156</v>
      </c>
      <c r="Y175" s="147"/>
      <c r="Z175" s="147"/>
      <c r="AA175" s="147"/>
      <c r="AB175" s="147"/>
      <c r="AC175" s="147"/>
      <c r="AD175" s="147"/>
      <c r="AE175" s="147"/>
      <c r="AF175" s="147"/>
      <c r="AG175" s="147" t="s">
        <v>157</v>
      </c>
      <c r="AH175" s="147"/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</row>
    <row r="176" spans="1:60" outlineLevel="1" x14ac:dyDescent="0.2">
      <c r="A176" s="154"/>
      <c r="B176" s="155"/>
      <c r="C176" s="264" t="s">
        <v>375</v>
      </c>
      <c r="D176" s="265"/>
      <c r="E176" s="265"/>
      <c r="F176" s="265"/>
      <c r="G176" s="265"/>
      <c r="H176" s="158"/>
      <c r="I176" s="158"/>
      <c r="J176" s="158"/>
      <c r="K176" s="158"/>
      <c r="L176" s="158"/>
      <c r="M176" s="158"/>
      <c r="N176" s="157"/>
      <c r="O176" s="157"/>
      <c r="P176" s="157"/>
      <c r="Q176" s="157"/>
      <c r="R176" s="158"/>
      <c r="S176" s="158"/>
      <c r="T176" s="158"/>
      <c r="U176" s="158"/>
      <c r="V176" s="158"/>
      <c r="W176" s="158"/>
      <c r="X176" s="158"/>
      <c r="Y176" s="147"/>
      <c r="Z176" s="147"/>
      <c r="AA176" s="147"/>
      <c r="AB176" s="147"/>
      <c r="AC176" s="147"/>
      <c r="AD176" s="147"/>
      <c r="AE176" s="147"/>
      <c r="AF176" s="147"/>
      <c r="AG176" s="147" t="s">
        <v>179</v>
      </c>
      <c r="AH176" s="147"/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47"/>
      <c r="BB176" s="147"/>
      <c r="BC176" s="147"/>
      <c r="BD176" s="147"/>
      <c r="BE176" s="147"/>
      <c r="BF176" s="147"/>
      <c r="BG176" s="147"/>
      <c r="BH176" s="147"/>
    </row>
    <row r="177" spans="1:60" outlineLevel="1" x14ac:dyDescent="0.2">
      <c r="A177" s="154"/>
      <c r="B177" s="155"/>
      <c r="C177" s="189" t="s">
        <v>328</v>
      </c>
      <c r="D177" s="160"/>
      <c r="E177" s="161">
        <v>104</v>
      </c>
      <c r="F177" s="158"/>
      <c r="G177" s="158"/>
      <c r="H177" s="158"/>
      <c r="I177" s="158"/>
      <c r="J177" s="158"/>
      <c r="K177" s="158"/>
      <c r="L177" s="158"/>
      <c r="M177" s="158"/>
      <c r="N177" s="157"/>
      <c r="O177" s="157"/>
      <c r="P177" s="157"/>
      <c r="Q177" s="157"/>
      <c r="R177" s="158"/>
      <c r="S177" s="158"/>
      <c r="T177" s="158"/>
      <c r="U177" s="158"/>
      <c r="V177" s="158"/>
      <c r="W177" s="158"/>
      <c r="X177" s="158"/>
      <c r="Y177" s="147"/>
      <c r="Z177" s="147"/>
      <c r="AA177" s="147"/>
      <c r="AB177" s="147"/>
      <c r="AC177" s="147"/>
      <c r="AD177" s="147"/>
      <c r="AE177" s="147"/>
      <c r="AF177" s="147"/>
      <c r="AG177" s="147" t="s">
        <v>159</v>
      </c>
      <c r="AH177" s="147">
        <v>0</v>
      </c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147"/>
      <c r="AV177" s="147"/>
      <c r="AW177" s="147"/>
      <c r="AX177" s="147"/>
      <c r="AY177" s="147"/>
      <c r="AZ177" s="147"/>
      <c r="BA177" s="147"/>
      <c r="BB177" s="147"/>
      <c r="BC177" s="147"/>
      <c r="BD177" s="147"/>
      <c r="BE177" s="147"/>
      <c r="BF177" s="147"/>
      <c r="BG177" s="147"/>
      <c r="BH177" s="147"/>
    </row>
    <row r="178" spans="1:60" outlineLevel="1" x14ac:dyDescent="0.2">
      <c r="A178" s="174">
        <v>67</v>
      </c>
      <c r="B178" s="175" t="s">
        <v>376</v>
      </c>
      <c r="C178" s="188" t="s">
        <v>377</v>
      </c>
      <c r="D178" s="176" t="s">
        <v>166</v>
      </c>
      <c r="E178" s="177">
        <v>80</v>
      </c>
      <c r="F178" s="178"/>
      <c r="G178" s="179">
        <f>ROUND(E178*F178,2)</f>
        <v>0</v>
      </c>
      <c r="H178" s="159"/>
      <c r="I178" s="158">
        <f>ROUND(E178*H178,2)</f>
        <v>0</v>
      </c>
      <c r="J178" s="159"/>
      <c r="K178" s="158">
        <f>ROUND(E178*J178,2)</f>
        <v>0</v>
      </c>
      <c r="L178" s="158">
        <v>21</v>
      </c>
      <c r="M178" s="158">
        <f>G178*(1+L178/100)</f>
        <v>0</v>
      </c>
      <c r="N178" s="157">
        <v>7.0200000000000002E-3</v>
      </c>
      <c r="O178" s="157">
        <f>ROUND(E178*N178,2)</f>
        <v>0.56000000000000005</v>
      </c>
      <c r="P178" s="157">
        <v>0</v>
      </c>
      <c r="Q178" s="157">
        <f>ROUND(E178*P178,2)</f>
        <v>0</v>
      </c>
      <c r="R178" s="158"/>
      <c r="S178" s="158" t="s">
        <v>155</v>
      </c>
      <c r="T178" s="158" t="s">
        <v>155</v>
      </c>
      <c r="U178" s="158">
        <v>0.52</v>
      </c>
      <c r="V178" s="158">
        <f>ROUND(E178*U178,2)</f>
        <v>41.6</v>
      </c>
      <c r="W178" s="158"/>
      <c r="X178" s="158" t="s">
        <v>156</v>
      </c>
      <c r="Y178" s="147"/>
      <c r="Z178" s="147"/>
      <c r="AA178" s="147"/>
      <c r="AB178" s="147"/>
      <c r="AC178" s="147"/>
      <c r="AD178" s="147"/>
      <c r="AE178" s="147"/>
      <c r="AF178" s="147"/>
      <c r="AG178" s="147" t="s">
        <v>157</v>
      </c>
      <c r="AH178" s="147"/>
      <c r="AI178" s="147"/>
      <c r="AJ178" s="147"/>
      <c r="AK178" s="147"/>
      <c r="AL178" s="147"/>
      <c r="AM178" s="147"/>
      <c r="AN178" s="147"/>
      <c r="AO178" s="147"/>
      <c r="AP178" s="147"/>
      <c r="AQ178" s="147"/>
      <c r="AR178" s="147"/>
      <c r="AS178" s="147"/>
      <c r="AT178" s="147"/>
      <c r="AU178" s="147"/>
      <c r="AV178" s="147"/>
      <c r="AW178" s="147"/>
      <c r="AX178" s="147"/>
      <c r="AY178" s="147"/>
      <c r="AZ178" s="147"/>
      <c r="BA178" s="147"/>
      <c r="BB178" s="147"/>
      <c r="BC178" s="147"/>
      <c r="BD178" s="147"/>
      <c r="BE178" s="147"/>
      <c r="BF178" s="147"/>
      <c r="BG178" s="147"/>
      <c r="BH178" s="147"/>
    </row>
    <row r="179" spans="1:60" outlineLevel="1" x14ac:dyDescent="0.2">
      <c r="A179" s="154"/>
      <c r="B179" s="155"/>
      <c r="C179" s="189" t="s">
        <v>378</v>
      </c>
      <c r="D179" s="160"/>
      <c r="E179" s="161">
        <v>62</v>
      </c>
      <c r="F179" s="158"/>
      <c r="G179" s="158"/>
      <c r="H179" s="158"/>
      <c r="I179" s="158"/>
      <c r="J179" s="158"/>
      <c r="K179" s="158"/>
      <c r="L179" s="158"/>
      <c r="M179" s="158"/>
      <c r="N179" s="157"/>
      <c r="O179" s="157"/>
      <c r="P179" s="157"/>
      <c r="Q179" s="157"/>
      <c r="R179" s="158"/>
      <c r="S179" s="158"/>
      <c r="T179" s="158"/>
      <c r="U179" s="158"/>
      <c r="V179" s="158"/>
      <c r="W179" s="158"/>
      <c r="X179" s="158"/>
      <c r="Y179" s="147"/>
      <c r="Z179" s="147"/>
      <c r="AA179" s="147"/>
      <c r="AB179" s="147"/>
      <c r="AC179" s="147"/>
      <c r="AD179" s="147"/>
      <c r="AE179" s="147"/>
      <c r="AF179" s="147"/>
      <c r="AG179" s="147" t="s">
        <v>159</v>
      </c>
      <c r="AH179" s="147">
        <v>0</v>
      </c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147"/>
      <c r="AV179" s="147"/>
      <c r="AW179" s="147"/>
      <c r="AX179" s="147"/>
      <c r="AY179" s="147"/>
      <c r="AZ179" s="147"/>
      <c r="BA179" s="147"/>
      <c r="BB179" s="147"/>
      <c r="BC179" s="147"/>
      <c r="BD179" s="147"/>
      <c r="BE179" s="147"/>
      <c r="BF179" s="147"/>
      <c r="BG179" s="147"/>
      <c r="BH179" s="147"/>
    </row>
    <row r="180" spans="1:60" outlineLevel="1" x14ac:dyDescent="0.2">
      <c r="A180" s="154"/>
      <c r="B180" s="155"/>
      <c r="C180" s="189" t="s">
        <v>199</v>
      </c>
      <c r="D180" s="160"/>
      <c r="E180" s="161">
        <v>4</v>
      </c>
      <c r="F180" s="158"/>
      <c r="G180" s="158"/>
      <c r="H180" s="158"/>
      <c r="I180" s="158"/>
      <c r="J180" s="158"/>
      <c r="K180" s="158"/>
      <c r="L180" s="158"/>
      <c r="M180" s="158"/>
      <c r="N180" s="157"/>
      <c r="O180" s="157"/>
      <c r="P180" s="157"/>
      <c r="Q180" s="157"/>
      <c r="R180" s="158"/>
      <c r="S180" s="158"/>
      <c r="T180" s="158"/>
      <c r="U180" s="158"/>
      <c r="V180" s="158"/>
      <c r="W180" s="158"/>
      <c r="X180" s="158"/>
      <c r="Y180" s="147"/>
      <c r="Z180" s="147"/>
      <c r="AA180" s="147"/>
      <c r="AB180" s="147"/>
      <c r="AC180" s="147"/>
      <c r="AD180" s="147"/>
      <c r="AE180" s="147"/>
      <c r="AF180" s="147"/>
      <c r="AG180" s="147" t="s">
        <v>159</v>
      </c>
      <c r="AH180" s="147">
        <v>0</v>
      </c>
      <c r="AI180" s="147"/>
      <c r="AJ180" s="147"/>
      <c r="AK180" s="147"/>
      <c r="AL180" s="147"/>
      <c r="AM180" s="147"/>
      <c r="AN180" s="147"/>
      <c r="AO180" s="147"/>
      <c r="AP180" s="147"/>
      <c r="AQ180" s="147"/>
      <c r="AR180" s="147"/>
      <c r="AS180" s="147"/>
      <c r="AT180" s="147"/>
      <c r="AU180" s="147"/>
      <c r="AV180" s="147"/>
      <c r="AW180" s="147"/>
      <c r="AX180" s="147"/>
      <c r="AY180" s="147"/>
      <c r="AZ180" s="147"/>
      <c r="BA180" s="147"/>
      <c r="BB180" s="147"/>
      <c r="BC180" s="147"/>
      <c r="BD180" s="147"/>
      <c r="BE180" s="147"/>
      <c r="BF180" s="147"/>
      <c r="BG180" s="147"/>
      <c r="BH180" s="147"/>
    </row>
    <row r="181" spans="1:60" outlineLevel="1" x14ac:dyDescent="0.2">
      <c r="A181" s="154"/>
      <c r="B181" s="155"/>
      <c r="C181" s="189" t="s">
        <v>200</v>
      </c>
      <c r="D181" s="160"/>
      <c r="E181" s="161">
        <v>14</v>
      </c>
      <c r="F181" s="158"/>
      <c r="G181" s="158"/>
      <c r="H181" s="158"/>
      <c r="I181" s="158"/>
      <c r="J181" s="158"/>
      <c r="K181" s="158"/>
      <c r="L181" s="158"/>
      <c r="M181" s="158"/>
      <c r="N181" s="157"/>
      <c r="O181" s="157"/>
      <c r="P181" s="157"/>
      <c r="Q181" s="157"/>
      <c r="R181" s="158"/>
      <c r="S181" s="158"/>
      <c r="T181" s="158"/>
      <c r="U181" s="158"/>
      <c r="V181" s="158"/>
      <c r="W181" s="158"/>
      <c r="X181" s="158"/>
      <c r="Y181" s="147"/>
      <c r="Z181" s="147"/>
      <c r="AA181" s="147"/>
      <c r="AB181" s="147"/>
      <c r="AC181" s="147"/>
      <c r="AD181" s="147"/>
      <c r="AE181" s="147"/>
      <c r="AF181" s="147"/>
      <c r="AG181" s="147" t="s">
        <v>159</v>
      </c>
      <c r="AH181" s="147">
        <v>0</v>
      </c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V181" s="147"/>
      <c r="AW181" s="147"/>
      <c r="AX181" s="147"/>
      <c r="AY181" s="147"/>
      <c r="AZ181" s="147"/>
      <c r="BA181" s="147"/>
      <c r="BB181" s="147"/>
      <c r="BC181" s="147"/>
      <c r="BD181" s="147"/>
      <c r="BE181" s="147"/>
      <c r="BF181" s="147"/>
      <c r="BG181" s="147"/>
      <c r="BH181" s="147"/>
    </row>
    <row r="182" spans="1:60" ht="22.5" outlineLevel="1" x14ac:dyDescent="0.2">
      <c r="A182" s="174">
        <v>68</v>
      </c>
      <c r="B182" s="175" t="s">
        <v>379</v>
      </c>
      <c r="C182" s="188" t="s">
        <v>380</v>
      </c>
      <c r="D182" s="176" t="s">
        <v>166</v>
      </c>
      <c r="E182" s="177">
        <v>62</v>
      </c>
      <c r="F182" s="178"/>
      <c r="G182" s="179">
        <f>ROUND(E182*F182,2)</f>
        <v>0</v>
      </c>
      <c r="H182" s="159"/>
      <c r="I182" s="158">
        <f>ROUND(E182*H182,2)</f>
        <v>0</v>
      </c>
      <c r="J182" s="159"/>
      <c r="K182" s="158">
        <f>ROUND(E182*J182,2)</f>
        <v>0</v>
      </c>
      <c r="L182" s="158">
        <v>21</v>
      </c>
      <c r="M182" s="158">
        <f>G182*(1+L182/100)</f>
        <v>0</v>
      </c>
      <c r="N182" s="157">
        <v>1.9599999999999999E-2</v>
      </c>
      <c r="O182" s="157">
        <f>ROUND(E182*N182,2)</f>
        <v>1.22</v>
      </c>
      <c r="P182" s="157">
        <v>0</v>
      </c>
      <c r="Q182" s="157">
        <f>ROUND(E182*P182,2)</f>
        <v>0</v>
      </c>
      <c r="R182" s="158"/>
      <c r="S182" s="158" t="s">
        <v>154</v>
      </c>
      <c r="T182" s="158" t="s">
        <v>169</v>
      </c>
      <c r="U182" s="158">
        <v>0</v>
      </c>
      <c r="V182" s="158">
        <f>ROUND(E182*U182,2)</f>
        <v>0</v>
      </c>
      <c r="W182" s="158"/>
      <c r="X182" s="158" t="s">
        <v>250</v>
      </c>
      <c r="Y182" s="147"/>
      <c r="Z182" s="147"/>
      <c r="AA182" s="147"/>
      <c r="AB182" s="147"/>
      <c r="AC182" s="147"/>
      <c r="AD182" s="147"/>
      <c r="AE182" s="147"/>
      <c r="AF182" s="147"/>
      <c r="AG182" s="147" t="s">
        <v>251</v>
      </c>
      <c r="AH182" s="147"/>
      <c r="AI182" s="147"/>
      <c r="AJ182" s="147"/>
      <c r="AK182" s="147"/>
      <c r="AL182" s="147"/>
      <c r="AM182" s="147"/>
      <c r="AN182" s="147"/>
      <c r="AO182" s="147"/>
      <c r="AP182" s="147"/>
      <c r="AQ182" s="147"/>
      <c r="AR182" s="147"/>
      <c r="AS182" s="147"/>
      <c r="AT182" s="147"/>
      <c r="AU182" s="147"/>
      <c r="AV182" s="147"/>
      <c r="AW182" s="147"/>
      <c r="AX182" s="147"/>
      <c r="AY182" s="147"/>
      <c r="AZ182" s="147"/>
      <c r="BA182" s="147"/>
      <c r="BB182" s="147"/>
      <c r="BC182" s="147"/>
      <c r="BD182" s="147"/>
      <c r="BE182" s="147"/>
      <c r="BF182" s="147"/>
      <c r="BG182" s="147"/>
      <c r="BH182" s="147"/>
    </row>
    <row r="183" spans="1:60" outlineLevel="1" x14ac:dyDescent="0.2">
      <c r="A183" s="154"/>
      <c r="B183" s="155"/>
      <c r="C183" s="189" t="s">
        <v>292</v>
      </c>
      <c r="D183" s="160"/>
      <c r="E183" s="161">
        <v>62</v>
      </c>
      <c r="F183" s="158"/>
      <c r="G183" s="158"/>
      <c r="H183" s="158"/>
      <c r="I183" s="158"/>
      <c r="J183" s="158"/>
      <c r="K183" s="158"/>
      <c r="L183" s="158"/>
      <c r="M183" s="158"/>
      <c r="N183" s="157"/>
      <c r="O183" s="157"/>
      <c r="P183" s="157"/>
      <c r="Q183" s="157"/>
      <c r="R183" s="158"/>
      <c r="S183" s="158"/>
      <c r="T183" s="158"/>
      <c r="U183" s="158"/>
      <c r="V183" s="158"/>
      <c r="W183" s="158"/>
      <c r="X183" s="158"/>
      <c r="Y183" s="147"/>
      <c r="Z183" s="147"/>
      <c r="AA183" s="147"/>
      <c r="AB183" s="147"/>
      <c r="AC183" s="147"/>
      <c r="AD183" s="147"/>
      <c r="AE183" s="147"/>
      <c r="AF183" s="147"/>
      <c r="AG183" s="147" t="s">
        <v>159</v>
      </c>
      <c r="AH183" s="147">
        <v>0</v>
      </c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147"/>
      <c r="AV183" s="147"/>
      <c r="AW183" s="147"/>
      <c r="AX183" s="147"/>
      <c r="AY183" s="147"/>
      <c r="AZ183" s="147"/>
      <c r="BA183" s="147"/>
      <c r="BB183" s="147"/>
      <c r="BC183" s="147"/>
      <c r="BD183" s="147"/>
      <c r="BE183" s="147"/>
      <c r="BF183" s="147"/>
      <c r="BG183" s="147"/>
      <c r="BH183" s="147"/>
    </row>
    <row r="184" spans="1:60" outlineLevel="1" x14ac:dyDescent="0.2">
      <c r="A184" s="180">
        <v>69</v>
      </c>
      <c r="B184" s="181" t="s">
        <v>381</v>
      </c>
      <c r="C184" s="190" t="s">
        <v>382</v>
      </c>
      <c r="D184" s="182" t="s">
        <v>166</v>
      </c>
      <c r="E184" s="183">
        <v>14</v>
      </c>
      <c r="F184" s="184"/>
      <c r="G184" s="185">
        <f>ROUND(E184*F184,2)</f>
        <v>0</v>
      </c>
      <c r="H184" s="159"/>
      <c r="I184" s="158">
        <f>ROUND(E184*H184,2)</f>
        <v>0</v>
      </c>
      <c r="J184" s="159"/>
      <c r="K184" s="158">
        <f>ROUND(E184*J184,2)</f>
        <v>0</v>
      </c>
      <c r="L184" s="158">
        <v>21</v>
      </c>
      <c r="M184" s="158">
        <f>G184*(1+L184/100)</f>
        <v>0</v>
      </c>
      <c r="N184" s="157">
        <v>3.7399999999999998E-3</v>
      </c>
      <c r="O184" s="157">
        <f>ROUND(E184*N184,2)</f>
        <v>0.05</v>
      </c>
      <c r="P184" s="157">
        <v>0</v>
      </c>
      <c r="Q184" s="157">
        <f>ROUND(E184*P184,2)</f>
        <v>0</v>
      </c>
      <c r="R184" s="158"/>
      <c r="S184" s="158" t="s">
        <v>154</v>
      </c>
      <c r="T184" s="158" t="s">
        <v>169</v>
      </c>
      <c r="U184" s="158">
        <v>0</v>
      </c>
      <c r="V184" s="158">
        <f>ROUND(E184*U184,2)</f>
        <v>0</v>
      </c>
      <c r="W184" s="158"/>
      <c r="X184" s="158" t="s">
        <v>250</v>
      </c>
      <c r="Y184" s="147"/>
      <c r="Z184" s="147"/>
      <c r="AA184" s="147"/>
      <c r="AB184" s="147"/>
      <c r="AC184" s="147"/>
      <c r="AD184" s="147"/>
      <c r="AE184" s="147"/>
      <c r="AF184" s="147"/>
      <c r="AG184" s="147" t="s">
        <v>251</v>
      </c>
      <c r="AH184" s="147"/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147"/>
      <c r="AV184" s="147"/>
      <c r="AW184" s="147"/>
      <c r="AX184" s="147"/>
      <c r="AY184" s="147"/>
      <c r="AZ184" s="147"/>
      <c r="BA184" s="147"/>
      <c r="BB184" s="147"/>
      <c r="BC184" s="147"/>
      <c r="BD184" s="147"/>
      <c r="BE184" s="147"/>
      <c r="BF184" s="147"/>
      <c r="BG184" s="147"/>
      <c r="BH184" s="147"/>
    </row>
    <row r="185" spans="1:60" ht="33.75" outlineLevel="1" x14ac:dyDescent="0.2">
      <c r="A185" s="174">
        <v>70</v>
      </c>
      <c r="B185" s="175" t="s">
        <v>383</v>
      </c>
      <c r="C185" s="188" t="s">
        <v>384</v>
      </c>
      <c r="D185" s="176" t="s">
        <v>166</v>
      </c>
      <c r="E185" s="177">
        <v>41</v>
      </c>
      <c r="F185" s="178"/>
      <c r="G185" s="179">
        <f>ROUND(E185*F185,2)</f>
        <v>0</v>
      </c>
      <c r="H185" s="159"/>
      <c r="I185" s="158">
        <f>ROUND(E185*H185,2)</f>
        <v>0</v>
      </c>
      <c r="J185" s="159"/>
      <c r="K185" s="158">
        <f>ROUND(E185*J185,2)</f>
        <v>0</v>
      </c>
      <c r="L185" s="158">
        <v>21</v>
      </c>
      <c r="M185" s="158">
        <f>G185*(1+L185/100)</f>
        <v>0</v>
      </c>
      <c r="N185" s="157">
        <v>3.0000000000000001E-3</v>
      </c>
      <c r="O185" s="157">
        <f>ROUND(E185*N185,2)</f>
        <v>0.12</v>
      </c>
      <c r="P185" s="157">
        <v>0</v>
      </c>
      <c r="Q185" s="157">
        <f>ROUND(E185*P185,2)</f>
        <v>0</v>
      </c>
      <c r="R185" s="158"/>
      <c r="S185" s="158" t="s">
        <v>154</v>
      </c>
      <c r="T185" s="158" t="s">
        <v>169</v>
      </c>
      <c r="U185" s="158">
        <v>0.52</v>
      </c>
      <c r="V185" s="158">
        <f>ROUND(E185*U185,2)</f>
        <v>21.32</v>
      </c>
      <c r="W185" s="158"/>
      <c r="X185" s="158" t="s">
        <v>156</v>
      </c>
      <c r="Y185" s="147"/>
      <c r="Z185" s="147"/>
      <c r="AA185" s="147"/>
      <c r="AB185" s="147"/>
      <c r="AC185" s="147"/>
      <c r="AD185" s="147"/>
      <c r="AE185" s="147"/>
      <c r="AF185" s="147"/>
      <c r="AG185" s="147" t="s">
        <v>157</v>
      </c>
      <c r="AH185" s="147"/>
      <c r="AI185" s="147"/>
      <c r="AJ185" s="147"/>
      <c r="AK185" s="147"/>
      <c r="AL185" s="147"/>
      <c r="AM185" s="147"/>
      <c r="AN185" s="147"/>
      <c r="AO185" s="147"/>
      <c r="AP185" s="147"/>
      <c r="AQ185" s="147"/>
      <c r="AR185" s="147"/>
      <c r="AS185" s="147"/>
      <c r="AT185" s="147"/>
      <c r="AU185" s="147"/>
      <c r="AV185" s="147"/>
      <c r="AW185" s="147"/>
      <c r="AX185" s="147"/>
      <c r="AY185" s="147"/>
      <c r="AZ185" s="147"/>
      <c r="BA185" s="147"/>
      <c r="BB185" s="147"/>
      <c r="BC185" s="147"/>
      <c r="BD185" s="147"/>
      <c r="BE185" s="147"/>
      <c r="BF185" s="147"/>
      <c r="BG185" s="147"/>
      <c r="BH185" s="147"/>
    </row>
    <row r="186" spans="1:60" outlineLevel="1" x14ac:dyDescent="0.2">
      <c r="A186" s="154"/>
      <c r="B186" s="155"/>
      <c r="C186" s="189" t="s">
        <v>385</v>
      </c>
      <c r="D186" s="160"/>
      <c r="E186" s="161">
        <v>33</v>
      </c>
      <c r="F186" s="158"/>
      <c r="G186" s="158"/>
      <c r="H186" s="158"/>
      <c r="I186" s="158"/>
      <c r="J186" s="158"/>
      <c r="K186" s="158"/>
      <c r="L186" s="158"/>
      <c r="M186" s="158"/>
      <c r="N186" s="157"/>
      <c r="O186" s="157"/>
      <c r="P186" s="157"/>
      <c r="Q186" s="157"/>
      <c r="R186" s="158"/>
      <c r="S186" s="158"/>
      <c r="T186" s="158"/>
      <c r="U186" s="158"/>
      <c r="V186" s="158"/>
      <c r="W186" s="158"/>
      <c r="X186" s="158"/>
      <c r="Y186" s="147"/>
      <c r="Z186" s="147"/>
      <c r="AA186" s="147"/>
      <c r="AB186" s="147"/>
      <c r="AC186" s="147"/>
      <c r="AD186" s="147"/>
      <c r="AE186" s="147"/>
      <c r="AF186" s="147"/>
      <c r="AG186" s="147" t="s">
        <v>159</v>
      </c>
      <c r="AH186" s="147">
        <v>0</v>
      </c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147"/>
      <c r="AV186" s="147"/>
      <c r="AW186" s="147"/>
      <c r="AX186" s="147"/>
      <c r="AY186" s="147"/>
      <c r="AZ186" s="147"/>
      <c r="BA186" s="147"/>
      <c r="BB186" s="147"/>
      <c r="BC186" s="147"/>
      <c r="BD186" s="147"/>
      <c r="BE186" s="147"/>
      <c r="BF186" s="147"/>
      <c r="BG186" s="147"/>
      <c r="BH186" s="147"/>
    </row>
    <row r="187" spans="1:60" outlineLevel="1" x14ac:dyDescent="0.2">
      <c r="A187" s="154"/>
      <c r="B187" s="155"/>
      <c r="C187" s="189" t="s">
        <v>386</v>
      </c>
      <c r="D187" s="160"/>
      <c r="E187" s="161">
        <v>8</v>
      </c>
      <c r="F187" s="158"/>
      <c r="G187" s="158"/>
      <c r="H187" s="158"/>
      <c r="I187" s="158"/>
      <c r="J187" s="158"/>
      <c r="K187" s="158"/>
      <c r="L187" s="158"/>
      <c r="M187" s="158"/>
      <c r="N187" s="157"/>
      <c r="O187" s="157"/>
      <c r="P187" s="157"/>
      <c r="Q187" s="157"/>
      <c r="R187" s="158"/>
      <c r="S187" s="158"/>
      <c r="T187" s="158"/>
      <c r="U187" s="158"/>
      <c r="V187" s="158"/>
      <c r="W187" s="158"/>
      <c r="X187" s="158"/>
      <c r="Y187" s="147"/>
      <c r="Z187" s="147"/>
      <c r="AA187" s="147"/>
      <c r="AB187" s="147"/>
      <c r="AC187" s="147"/>
      <c r="AD187" s="147"/>
      <c r="AE187" s="147"/>
      <c r="AF187" s="147"/>
      <c r="AG187" s="147" t="s">
        <v>159</v>
      </c>
      <c r="AH187" s="147">
        <v>0</v>
      </c>
      <c r="AI187" s="147"/>
      <c r="AJ187" s="147"/>
      <c r="AK187" s="147"/>
      <c r="AL187" s="147"/>
      <c r="AM187" s="147"/>
      <c r="AN187" s="147"/>
      <c r="AO187" s="147"/>
      <c r="AP187" s="147"/>
      <c r="AQ187" s="147"/>
      <c r="AR187" s="147"/>
      <c r="AS187" s="147"/>
      <c r="AT187" s="147"/>
      <c r="AU187" s="147"/>
      <c r="AV187" s="147"/>
      <c r="AW187" s="147"/>
      <c r="AX187" s="147"/>
      <c r="AY187" s="147"/>
      <c r="AZ187" s="147"/>
      <c r="BA187" s="147"/>
      <c r="BB187" s="147"/>
      <c r="BC187" s="147"/>
      <c r="BD187" s="147"/>
      <c r="BE187" s="147"/>
      <c r="BF187" s="147"/>
      <c r="BG187" s="147"/>
      <c r="BH187" s="147"/>
    </row>
    <row r="188" spans="1:60" outlineLevel="1" x14ac:dyDescent="0.2">
      <c r="A188" s="174">
        <v>71</v>
      </c>
      <c r="B188" s="175" t="s">
        <v>387</v>
      </c>
      <c r="C188" s="188" t="s">
        <v>388</v>
      </c>
      <c r="D188" s="176" t="s">
        <v>166</v>
      </c>
      <c r="E188" s="177">
        <v>164</v>
      </c>
      <c r="F188" s="178"/>
      <c r="G188" s="179">
        <f>ROUND(E188*F188,2)</f>
        <v>0</v>
      </c>
      <c r="H188" s="159"/>
      <c r="I188" s="158">
        <f>ROUND(E188*H188,2)</f>
        <v>0</v>
      </c>
      <c r="J188" s="159"/>
      <c r="K188" s="158">
        <f>ROUND(E188*J188,2)</f>
        <v>0</v>
      </c>
      <c r="L188" s="158">
        <v>21</v>
      </c>
      <c r="M188" s="158">
        <f>G188*(1+L188/100)</f>
        <v>0</v>
      </c>
      <c r="N188" s="157">
        <v>0</v>
      </c>
      <c r="O188" s="157">
        <f>ROUND(E188*N188,2)</f>
        <v>0</v>
      </c>
      <c r="P188" s="157">
        <v>0</v>
      </c>
      <c r="Q188" s="157">
        <f>ROUND(E188*P188,2)</f>
        <v>0</v>
      </c>
      <c r="R188" s="158"/>
      <c r="S188" s="158" t="s">
        <v>155</v>
      </c>
      <c r="T188" s="158" t="s">
        <v>155</v>
      </c>
      <c r="U188" s="158">
        <v>0.125</v>
      </c>
      <c r="V188" s="158">
        <f>ROUND(E188*U188,2)</f>
        <v>20.5</v>
      </c>
      <c r="W188" s="158"/>
      <c r="X188" s="158" t="s">
        <v>156</v>
      </c>
      <c r="Y188" s="147"/>
      <c r="Z188" s="147"/>
      <c r="AA188" s="147"/>
      <c r="AB188" s="147"/>
      <c r="AC188" s="147"/>
      <c r="AD188" s="147"/>
      <c r="AE188" s="147"/>
      <c r="AF188" s="147"/>
      <c r="AG188" s="147" t="s">
        <v>157</v>
      </c>
      <c r="AH188" s="147"/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147"/>
      <c r="AV188" s="147"/>
      <c r="AW188" s="147"/>
      <c r="AX188" s="147"/>
      <c r="AY188" s="147"/>
      <c r="AZ188" s="147"/>
      <c r="BA188" s="147"/>
      <c r="BB188" s="147"/>
      <c r="BC188" s="147"/>
      <c r="BD188" s="147"/>
      <c r="BE188" s="147"/>
      <c r="BF188" s="147"/>
      <c r="BG188" s="147"/>
      <c r="BH188" s="147"/>
    </row>
    <row r="189" spans="1:60" outlineLevel="1" x14ac:dyDescent="0.2">
      <c r="A189" s="154"/>
      <c r="B189" s="155"/>
      <c r="C189" s="189" t="s">
        <v>389</v>
      </c>
      <c r="D189" s="160"/>
      <c r="E189" s="161">
        <v>164</v>
      </c>
      <c r="F189" s="158"/>
      <c r="G189" s="158"/>
      <c r="H189" s="158"/>
      <c r="I189" s="158"/>
      <c r="J189" s="158"/>
      <c r="K189" s="158"/>
      <c r="L189" s="158"/>
      <c r="M189" s="158"/>
      <c r="N189" s="157"/>
      <c r="O189" s="157"/>
      <c r="P189" s="157"/>
      <c r="Q189" s="157"/>
      <c r="R189" s="158"/>
      <c r="S189" s="158"/>
      <c r="T189" s="158"/>
      <c r="U189" s="158"/>
      <c r="V189" s="158"/>
      <c r="W189" s="158"/>
      <c r="X189" s="158"/>
      <c r="Y189" s="147"/>
      <c r="Z189" s="147"/>
      <c r="AA189" s="147"/>
      <c r="AB189" s="147"/>
      <c r="AC189" s="147"/>
      <c r="AD189" s="147"/>
      <c r="AE189" s="147"/>
      <c r="AF189" s="147"/>
      <c r="AG189" s="147" t="s">
        <v>159</v>
      </c>
      <c r="AH189" s="147">
        <v>0</v>
      </c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147"/>
      <c r="AV189" s="147"/>
      <c r="AW189" s="147"/>
      <c r="AX189" s="147"/>
      <c r="AY189" s="147"/>
      <c r="AZ189" s="147"/>
      <c r="BA189" s="147"/>
      <c r="BB189" s="147"/>
      <c r="BC189" s="147"/>
      <c r="BD189" s="147"/>
      <c r="BE189" s="147"/>
      <c r="BF189" s="147"/>
      <c r="BG189" s="147"/>
      <c r="BH189" s="147"/>
    </row>
    <row r="190" spans="1:60" ht="22.5" outlineLevel="1" x14ac:dyDescent="0.2">
      <c r="A190" s="180">
        <v>72</v>
      </c>
      <c r="B190" s="181" t="s">
        <v>390</v>
      </c>
      <c r="C190" s="190" t="s">
        <v>391</v>
      </c>
      <c r="D190" s="182" t="s">
        <v>166</v>
      </c>
      <c r="E190" s="183">
        <v>33</v>
      </c>
      <c r="F190" s="184"/>
      <c r="G190" s="185">
        <f>ROUND(E190*F190,2)</f>
        <v>0</v>
      </c>
      <c r="H190" s="159"/>
      <c r="I190" s="158">
        <f>ROUND(E190*H190,2)</f>
        <v>0</v>
      </c>
      <c r="J190" s="159"/>
      <c r="K190" s="158">
        <f>ROUND(E190*J190,2)</f>
        <v>0</v>
      </c>
      <c r="L190" s="158">
        <v>21</v>
      </c>
      <c r="M190" s="158">
        <f>G190*(1+L190/100)</f>
        <v>0</v>
      </c>
      <c r="N190" s="157">
        <v>5.2500000000000003E-3</v>
      </c>
      <c r="O190" s="157">
        <f>ROUND(E190*N190,2)</f>
        <v>0.17</v>
      </c>
      <c r="P190" s="157">
        <v>0</v>
      </c>
      <c r="Q190" s="157">
        <f>ROUND(E190*P190,2)</f>
        <v>0</v>
      </c>
      <c r="R190" s="158" t="s">
        <v>249</v>
      </c>
      <c r="S190" s="158" t="s">
        <v>155</v>
      </c>
      <c r="T190" s="158" t="s">
        <v>169</v>
      </c>
      <c r="U190" s="158">
        <v>0</v>
      </c>
      <c r="V190" s="158">
        <f>ROUND(E190*U190,2)</f>
        <v>0</v>
      </c>
      <c r="W190" s="158"/>
      <c r="X190" s="158" t="s">
        <v>250</v>
      </c>
      <c r="Y190" s="147"/>
      <c r="Z190" s="147"/>
      <c r="AA190" s="147"/>
      <c r="AB190" s="147"/>
      <c r="AC190" s="147"/>
      <c r="AD190" s="147"/>
      <c r="AE190" s="147"/>
      <c r="AF190" s="147"/>
      <c r="AG190" s="147" t="s">
        <v>251</v>
      </c>
      <c r="AH190" s="147"/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147"/>
      <c r="AV190" s="147"/>
      <c r="AW190" s="147"/>
      <c r="AX190" s="147"/>
      <c r="AY190" s="147"/>
      <c r="AZ190" s="147"/>
      <c r="BA190" s="147"/>
      <c r="BB190" s="147"/>
      <c r="BC190" s="147"/>
      <c r="BD190" s="147"/>
      <c r="BE190" s="147"/>
      <c r="BF190" s="147"/>
      <c r="BG190" s="147"/>
      <c r="BH190" s="147"/>
    </row>
    <row r="191" spans="1:60" outlineLevel="1" x14ac:dyDescent="0.2">
      <c r="A191" s="180">
        <v>73</v>
      </c>
      <c r="B191" s="181" t="s">
        <v>392</v>
      </c>
      <c r="C191" s="190" t="s">
        <v>393</v>
      </c>
      <c r="D191" s="182" t="s">
        <v>166</v>
      </c>
      <c r="E191" s="183">
        <v>8</v>
      </c>
      <c r="F191" s="184"/>
      <c r="G191" s="185">
        <f>ROUND(E191*F191,2)</f>
        <v>0</v>
      </c>
      <c r="H191" s="159"/>
      <c r="I191" s="158">
        <f>ROUND(E191*H191,2)</f>
        <v>0</v>
      </c>
      <c r="J191" s="159"/>
      <c r="K191" s="158">
        <f>ROUND(E191*J191,2)</f>
        <v>0</v>
      </c>
      <c r="L191" s="158">
        <v>21</v>
      </c>
      <c r="M191" s="158">
        <f>G191*(1+L191/100)</f>
        <v>0</v>
      </c>
      <c r="N191" s="157">
        <v>2.5500000000000002E-3</v>
      </c>
      <c r="O191" s="157">
        <f>ROUND(E191*N191,2)</f>
        <v>0.02</v>
      </c>
      <c r="P191" s="157">
        <v>0</v>
      </c>
      <c r="Q191" s="157">
        <f>ROUND(E191*P191,2)</f>
        <v>0</v>
      </c>
      <c r="R191" s="158" t="s">
        <v>249</v>
      </c>
      <c r="S191" s="158" t="s">
        <v>155</v>
      </c>
      <c r="T191" s="158" t="s">
        <v>155</v>
      </c>
      <c r="U191" s="158">
        <v>0</v>
      </c>
      <c r="V191" s="158">
        <f>ROUND(E191*U191,2)</f>
        <v>0</v>
      </c>
      <c r="W191" s="158"/>
      <c r="X191" s="158" t="s">
        <v>250</v>
      </c>
      <c r="Y191" s="147"/>
      <c r="Z191" s="147"/>
      <c r="AA191" s="147"/>
      <c r="AB191" s="147"/>
      <c r="AC191" s="147"/>
      <c r="AD191" s="147"/>
      <c r="AE191" s="147"/>
      <c r="AF191" s="147"/>
      <c r="AG191" s="147" t="s">
        <v>251</v>
      </c>
      <c r="AH191" s="147"/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147"/>
      <c r="AV191" s="147"/>
      <c r="AW191" s="147"/>
      <c r="AX191" s="147"/>
      <c r="AY191" s="147"/>
      <c r="AZ191" s="147"/>
      <c r="BA191" s="147"/>
      <c r="BB191" s="147"/>
      <c r="BC191" s="147"/>
      <c r="BD191" s="147"/>
      <c r="BE191" s="147"/>
      <c r="BF191" s="147"/>
      <c r="BG191" s="147"/>
      <c r="BH191" s="147"/>
    </row>
    <row r="192" spans="1:60" ht="33.75" outlineLevel="1" x14ac:dyDescent="0.2">
      <c r="A192" s="174">
        <v>74</v>
      </c>
      <c r="B192" s="175" t="s">
        <v>394</v>
      </c>
      <c r="C192" s="188" t="s">
        <v>395</v>
      </c>
      <c r="D192" s="176" t="s">
        <v>281</v>
      </c>
      <c r="E192" s="177">
        <v>231.1</v>
      </c>
      <c r="F192" s="178"/>
      <c r="G192" s="179">
        <f>ROUND(E192*F192,2)</f>
        <v>0</v>
      </c>
      <c r="H192" s="159"/>
      <c r="I192" s="158">
        <f>ROUND(E192*H192,2)</f>
        <v>0</v>
      </c>
      <c r="J192" s="159"/>
      <c r="K192" s="158">
        <f>ROUND(E192*J192,2)</f>
        <v>0</v>
      </c>
      <c r="L192" s="158">
        <v>21</v>
      </c>
      <c r="M192" s="158">
        <f>G192*(1+L192/100)</f>
        <v>0</v>
      </c>
      <c r="N192" s="157">
        <v>1.1999999999999999E-3</v>
      </c>
      <c r="O192" s="157">
        <f>ROUND(E192*N192,2)</f>
        <v>0.28000000000000003</v>
      </c>
      <c r="P192" s="157">
        <v>0</v>
      </c>
      <c r="Q192" s="157">
        <f>ROUND(E192*P192,2)</f>
        <v>0</v>
      </c>
      <c r="R192" s="158"/>
      <c r="S192" s="158" t="s">
        <v>154</v>
      </c>
      <c r="T192" s="158" t="s">
        <v>169</v>
      </c>
      <c r="U192" s="158">
        <v>0.3</v>
      </c>
      <c r="V192" s="158">
        <f>ROUND(E192*U192,2)</f>
        <v>69.33</v>
      </c>
      <c r="W192" s="158"/>
      <c r="X192" s="158" t="s">
        <v>156</v>
      </c>
      <c r="Y192" s="147"/>
      <c r="Z192" s="147"/>
      <c r="AA192" s="147"/>
      <c r="AB192" s="147"/>
      <c r="AC192" s="147"/>
      <c r="AD192" s="147"/>
      <c r="AE192" s="147"/>
      <c r="AF192" s="147"/>
      <c r="AG192" s="147" t="s">
        <v>157</v>
      </c>
      <c r="AH192" s="147"/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147"/>
      <c r="AV192" s="147"/>
      <c r="AW192" s="147"/>
      <c r="AX192" s="147"/>
      <c r="AY192" s="147"/>
      <c r="AZ192" s="147"/>
      <c r="BA192" s="147"/>
      <c r="BB192" s="147"/>
      <c r="BC192" s="147"/>
      <c r="BD192" s="147"/>
      <c r="BE192" s="147"/>
      <c r="BF192" s="147"/>
      <c r="BG192" s="147"/>
      <c r="BH192" s="147"/>
    </row>
    <row r="193" spans="1:60" outlineLevel="1" x14ac:dyDescent="0.2">
      <c r="A193" s="154"/>
      <c r="B193" s="155"/>
      <c r="C193" s="189" t="s">
        <v>396</v>
      </c>
      <c r="D193" s="160"/>
      <c r="E193" s="161">
        <v>79.37</v>
      </c>
      <c r="F193" s="158"/>
      <c r="G193" s="158"/>
      <c r="H193" s="158"/>
      <c r="I193" s="158"/>
      <c r="J193" s="158"/>
      <c r="K193" s="158"/>
      <c r="L193" s="158"/>
      <c r="M193" s="158"/>
      <c r="N193" s="157"/>
      <c r="O193" s="157"/>
      <c r="P193" s="157"/>
      <c r="Q193" s="157"/>
      <c r="R193" s="158"/>
      <c r="S193" s="158"/>
      <c r="T193" s="158"/>
      <c r="U193" s="158"/>
      <c r="V193" s="158"/>
      <c r="W193" s="158"/>
      <c r="X193" s="158"/>
      <c r="Y193" s="147"/>
      <c r="Z193" s="147"/>
      <c r="AA193" s="147"/>
      <c r="AB193" s="147"/>
      <c r="AC193" s="147"/>
      <c r="AD193" s="147"/>
      <c r="AE193" s="147"/>
      <c r="AF193" s="147"/>
      <c r="AG193" s="147" t="s">
        <v>159</v>
      </c>
      <c r="AH193" s="147">
        <v>0</v>
      </c>
      <c r="AI193" s="147"/>
      <c r="AJ193" s="147"/>
      <c r="AK193" s="147"/>
      <c r="AL193" s="147"/>
      <c r="AM193" s="147"/>
      <c r="AN193" s="147"/>
      <c r="AO193" s="147"/>
      <c r="AP193" s="147"/>
      <c r="AQ193" s="147"/>
      <c r="AR193" s="147"/>
      <c r="AS193" s="147"/>
      <c r="AT193" s="147"/>
      <c r="AU193" s="147"/>
      <c r="AV193" s="147"/>
      <c r="AW193" s="147"/>
      <c r="AX193" s="147"/>
      <c r="AY193" s="147"/>
      <c r="AZ193" s="147"/>
      <c r="BA193" s="147"/>
      <c r="BB193" s="147"/>
      <c r="BC193" s="147"/>
      <c r="BD193" s="147"/>
      <c r="BE193" s="147"/>
      <c r="BF193" s="147"/>
      <c r="BG193" s="147"/>
      <c r="BH193" s="147"/>
    </row>
    <row r="194" spans="1:60" outlineLevel="1" x14ac:dyDescent="0.2">
      <c r="A194" s="154"/>
      <c r="B194" s="155"/>
      <c r="C194" s="189" t="s">
        <v>397</v>
      </c>
      <c r="D194" s="160"/>
      <c r="E194" s="161">
        <v>151.72</v>
      </c>
      <c r="F194" s="158"/>
      <c r="G194" s="158"/>
      <c r="H194" s="158"/>
      <c r="I194" s="158"/>
      <c r="J194" s="158"/>
      <c r="K194" s="158"/>
      <c r="L194" s="158"/>
      <c r="M194" s="158"/>
      <c r="N194" s="157"/>
      <c r="O194" s="157"/>
      <c r="P194" s="157"/>
      <c r="Q194" s="157"/>
      <c r="R194" s="158"/>
      <c r="S194" s="158"/>
      <c r="T194" s="158"/>
      <c r="U194" s="158"/>
      <c r="V194" s="158"/>
      <c r="W194" s="158"/>
      <c r="X194" s="158"/>
      <c r="Y194" s="147"/>
      <c r="Z194" s="147"/>
      <c r="AA194" s="147"/>
      <c r="AB194" s="147"/>
      <c r="AC194" s="147"/>
      <c r="AD194" s="147"/>
      <c r="AE194" s="147"/>
      <c r="AF194" s="147"/>
      <c r="AG194" s="147" t="s">
        <v>159</v>
      </c>
      <c r="AH194" s="147">
        <v>0</v>
      </c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147"/>
      <c r="AV194" s="147"/>
      <c r="AW194" s="147"/>
      <c r="AX194" s="147"/>
      <c r="AY194" s="147"/>
      <c r="AZ194" s="147"/>
      <c r="BA194" s="147"/>
      <c r="BB194" s="147"/>
      <c r="BC194" s="147"/>
      <c r="BD194" s="147"/>
      <c r="BE194" s="147"/>
      <c r="BF194" s="147"/>
      <c r="BG194" s="147"/>
      <c r="BH194" s="147"/>
    </row>
    <row r="195" spans="1:60" outlineLevel="1" x14ac:dyDescent="0.2">
      <c r="A195" s="154"/>
      <c r="B195" s="155"/>
      <c r="C195" s="189" t="s">
        <v>398</v>
      </c>
      <c r="D195" s="160"/>
      <c r="E195" s="161">
        <v>0.01</v>
      </c>
      <c r="F195" s="158"/>
      <c r="G195" s="158"/>
      <c r="H195" s="158"/>
      <c r="I195" s="158"/>
      <c r="J195" s="158"/>
      <c r="K195" s="158"/>
      <c r="L195" s="158"/>
      <c r="M195" s="158"/>
      <c r="N195" s="157"/>
      <c r="O195" s="157"/>
      <c r="P195" s="157"/>
      <c r="Q195" s="157"/>
      <c r="R195" s="158"/>
      <c r="S195" s="158"/>
      <c r="T195" s="158"/>
      <c r="U195" s="158"/>
      <c r="V195" s="158"/>
      <c r="W195" s="158"/>
      <c r="X195" s="158"/>
      <c r="Y195" s="147"/>
      <c r="Z195" s="147"/>
      <c r="AA195" s="147"/>
      <c r="AB195" s="147"/>
      <c r="AC195" s="147"/>
      <c r="AD195" s="147"/>
      <c r="AE195" s="147"/>
      <c r="AF195" s="147"/>
      <c r="AG195" s="147" t="s">
        <v>159</v>
      </c>
      <c r="AH195" s="147">
        <v>0</v>
      </c>
      <c r="AI195" s="147"/>
      <c r="AJ195" s="147"/>
      <c r="AK195" s="147"/>
      <c r="AL195" s="147"/>
      <c r="AM195" s="147"/>
      <c r="AN195" s="147"/>
      <c r="AO195" s="147"/>
      <c r="AP195" s="147"/>
      <c r="AQ195" s="147"/>
      <c r="AR195" s="147"/>
      <c r="AS195" s="147"/>
      <c r="AT195" s="147"/>
      <c r="AU195" s="147"/>
      <c r="AV195" s="147"/>
      <c r="AW195" s="147"/>
      <c r="AX195" s="147"/>
      <c r="AY195" s="147"/>
      <c r="AZ195" s="147"/>
      <c r="BA195" s="147"/>
      <c r="BB195" s="147"/>
      <c r="BC195" s="147"/>
      <c r="BD195" s="147"/>
      <c r="BE195" s="147"/>
      <c r="BF195" s="147"/>
      <c r="BG195" s="147"/>
      <c r="BH195" s="147"/>
    </row>
    <row r="196" spans="1:60" outlineLevel="1" x14ac:dyDescent="0.2">
      <c r="A196" s="180">
        <v>75</v>
      </c>
      <c r="B196" s="181" t="s">
        <v>399</v>
      </c>
      <c r="C196" s="190" t="s">
        <v>400</v>
      </c>
      <c r="D196" s="182" t="s">
        <v>166</v>
      </c>
      <c r="E196" s="183">
        <v>2</v>
      </c>
      <c r="F196" s="184"/>
      <c r="G196" s="185">
        <f>ROUND(E196*F196,2)</f>
        <v>0</v>
      </c>
      <c r="H196" s="159"/>
      <c r="I196" s="158">
        <f>ROUND(E196*H196,2)</f>
        <v>0</v>
      </c>
      <c r="J196" s="159"/>
      <c r="K196" s="158">
        <f>ROUND(E196*J196,2)</f>
        <v>0</v>
      </c>
      <c r="L196" s="158">
        <v>21</v>
      </c>
      <c r="M196" s="158">
        <f>G196*(1+L196/100)</f>
        <v>0</v>
      </c>
      <c r="N196" s="157">
        <v>0</v>
      </c>
      <c r="O196" s="157">
        <f>ROUND(E196*N196,2)</f>
        <v>0</v>
      </c>
      <c r="P196" s="157">
        <v>0</v>
      </c>
      <c r="Q196" s="157">
        <f>ROUND(E196*P196,2)</f>
        <v>0</v>
      </c>
      <c r="R196" s="158"/>
      <c r="S196" s="158" t="s">
        <v>155</v>
      </c>
      <c r="T196" s="158" t="s">
        <v>155</v>
      </c>
      <c r="U196" s="158">
        <v>3.36</v>
      </c>
      <c r="V196" s="158">
        <f>ROUND(E196*U196,2)</f>
        <v>6.72</v>
      </c>
      <c r="W196" s="158"/>
      <c r="X196" s="158" t="s">
        <v>156</v>
      </c>
      <c r="Y196" s="147"/>
      <c r="Z196" s="147"/>
      <c r="AA196" s="147"/>
      <c r="AB196" s="147"/>
      <c r="AC196" s="147"/>
      <c r="AD196" s="147"/>
      <c r="AE196" s="147"/>
      <c r="AF196" s="147"/>
      <c r="AG196" s="147" t="s">
        <v>157</v>
      </c>
      <c r="AH196" s="147"/>
      <c r="AI196" s="147"/>
      <c r="AJ196" s="147"/>
      <c r="AK196" s="147"/>
      <c r="AL196" s="147"/>
      <c r="AM196" s="147"/>
      <c r="AN196" s="147"/>
      <c r="AO196" s="147"/>
      <c r="AP196" s="147"/>
      <c r="AQ196" s="147"/>
      <c r="AR196" s="147"/>
      <c r="AS196" s="147"/>
      <c r="AT196" s="147"/>
      <c r="AU196" s="147"/>
      <c r="AV196" s="147"/>
      <c r="AW196" s="147"/>
      <c r="AX196" s="147"/>
      <c r="AY196" s="147"/>
      <c r="AZ196" s="147"/>
      <c r="BA196" s="147"/>
      <c r="BB196" s="147"/>
      <c r="BC196" s="147"/>
      <c r="BD196" s="147"/>
      <c r="BE196" s="147"/>
      <c r="BF196" s="147"/>
      <c r="BG196" s="147"/>
      <c r="BH196" s="147"/>
    </row>
    <row r="197" spans="1:60" ht="22.5" outlineLevel="1" x14ac:dyDescent="0.2">
      <c r="A197" s="174">
        <v>76</v>
      </c>
      <c r="B197" s="175" t="s">
        <v>401</v>
      </c>
      <c r="C197" s="188" t="s">
        <v>402</v>
      </c>
      <c r="D197" s="176" t="s">
        <v>166</v>
      </c>
      <c r="E197" s="177">
        <v>2</v>
      </c>
      <c r="F197" s="178"/>
      <c r="G197" s="179">
        <f>ROUND(E197*F197,2)</f>
        <v>0</v>
      </c>
      <c r="H197" s="159"/>
      <c r="I197" s="158">
        <f>ROUND(E197*H197,2)</f>
        <v>0</v>
      </c>
      <c r="J197" s="159"/>
      <c r="K197" s="158">
        <f>ROUND(E197*J197,2)</f>
        <v>0</v>
      </c>
      <c r="L197" s="158">
        <v>21</v>
      </c>
      <c r="M197" s="158">
        <f>G197*(1+L197/100)</f>
        <v>0</v>
      </c>
      <c r="N197" s="157">
        <v>5.8999999999999997E-2</v>
      </c>
      <c r="O197" s="157">
        <f>ROUND(E197*N197,2)</f>
        <v>0.12</v>
      </c>
      <c r="P197" s="157">
        <v>0</v>
      </c>
      <c r="Q197" s="157">
        <f>ROUND(E197*P197,2)</f>
        <v>0</v>
      </c>
      <c r="R197" s="158"/>
      <c r="S197" s="158" t="s">
        <v>154</v>
      </c>
      <c r="T197" s="158" t="s">
        <v>169</v>
      </c>
      <c r="U197" s="158">
        <v>0</v>
      </c>
      <c r="V197" s="158">
        <f>ROUND(E197*U197,2)</f>
        <v>0</v>
      </c>
      <c r="W197" s="158"/>
      <c r="X197" s="158" t="s">
        <v>250</v>
      </c>
      <c r="Y197" s="147"/>
      <c r="Z197" s="147"/>
      <c r="AA197" s="147"/>
      <c r="AB197" s="147"/>
      <c r="AC197" s="147"/>
      <c r="AD197" s="147"/>
      <c r="AE197" s="147"/>
      <c r="AF197" s="147"/>
      <c r="AG197" s="147" t="s">
        <v>251</v>
      </c>
      <c r="AH197" s="147"/>
      <c r="AI197" s="147"/>
      <c r="AJ197" s="147"/>
      <c r="AK197" s="147"/>
      <c r="AL197" s="147"/>
      <c r="AM197" s="147"/>
      <c r="AN197" s="147"/>
      <c r="AO197" s="147"/>
      <c r="AP197" s="147"/>
      <c r="AQ197" s="147"/>
      <c r="AR197" s="147"/>
      <c r="AS197" s="147"/>
      <c r="AT197" s="147"/>
      <c r="AU197" s="147"/>
      <c r="AV197" s="147"/>
      <c r="AW197" s="147"/>
      <c r="AX197" s="147"/>
      <c r="AY197" s="147"/>
      <c r="AZ197" s="147"/>
      <c r="BA197" s="147"/>
      <c r="BB197" s="147"/>
      <c r="BC197" s="147"/>
      <c r="BD197" s="147"/>
      <c r="BE197" s="147"/>
      <c r="BF197" s="147"/>
      <c r="BG197" s="147"/>
      <c r="BH197" s="147"/>
    </row>
    <row r="198" spans="1:60" outlineLevel="1" x14ac:dyDescent="0.2">
      <c r="A198" s="154">
        <v>77</v>
      </c>
      <c r="B198" s="155" t="s">
        <v>403</v>
      </c>
      <c r="C198" s="191" t="s">
        <v>404</v>
      </c>
      <c r="D198" s="156" t="s">
        <v>0</v>
      </c>
      <c r="E198" s="186"/>
      <c r="F198" s="159"/>
      <c r="G198" s="158">
        <f>ROUND(E198*F198,2)</f>
        <v>0</v>
      </c>
      <c r="H198" s="159"/>
      <c r="I198" s="158">
        <f>ROUND(E198*H198,2)</f>
        <v>0</v>
      </c>
      <c r="J198" s="159"/>
      <c r="K198" s="158">
        <f>ROUND(E198*J198,2)</f>
        <v>0</v>
      </c>
      <c r="L198" s="158">
        <v>21</v>
      </c>
      <c r="M198" s="158">
        <f>G198*(1+L198/100)</f>
        <v>0</v>
      </c>
      <c r="N198" s="157">
        <v>0</v>
      </c>
      <c r="O198" s="157">
        <f>ROUND(E198*N198,2)</f>
        <v>0</v>
      </c>
      <c r="P198" s="157">
        <v>0</v>
      </c>
      <c r="Q198" s="157">
        <f>ROUND(E198*P198,2)</f>
        <v>0</v>
      </c>
      <c r="R198" s="158"/>
      <c r="S198" s="158" t="s">
        <v>155</v>
      </c>
      <c r="T198" s="158" t="s">
        <v>155</v>
      </c>
      <c r="U198" s="158">
        <v>0</v>
      </c>
      <c r="V198" s="158">
        <f>ROUND(E198*U198,2)</f>
        <v>0</v>
      </c>
      <c r="W198" s="158"/>
      <c r="X198" s="158" t="s">
        <v>338</v>
      </c>
      <c r="Y198" s="147"/>
      <c r="Z198" s="147"/>
      <c r="AA198" s="147"/>
      <c r="AB198" s="147"/>
      <c r="AC198" s="147"/>
      <c r="AD198" s="147"/>
      <c r="AE198" s="147"/>
      <c r="AF198" s="147"/>
      <c r="AG198" s="147" t="s">
        <v>339</v>
      </c>
      <c r="AH198" s="147"/>
      <c r="AI198" s="147"/>
      <c r="AJ198" s="147"/>
      <c r="AK198" s="147"/>
      <c r="AL198" s="147"/>
      <c r="AM198" s="147"/>
      <c r="AN198" s="147"/>
      <c r="AO198" s="147"/>
      <c r="AP198" s="147"/>
      <c r="AQ198" s="147"/>
      <c r="AR198" s="147"/>
      <c r="AS198" s="147"/>
      <c r="AT198" s="147"/>
      <c r="AU198" s="147"/>
      <c r="AV198" s="147"/>
      <c r="AW198" s="147"/>
      <c r="AX198" s="147"/>
      <c r="AY198" s="147"/>
      <c r="AZ198" s="147"/>
      <c r="BA198" s="147"/>
      <c r="BB198" s="147"/>
      <c r="BC198" s="147"/>
      <c r="BD198" s="147"/>
      <c r="BE198" s="147"/>
      <c r="BF198" s="147"/>
      <c r="BG198" s="147"/>
      <c r="BH198" s="147"/>
    </row>
    <row r="199" spans="1:60" x14ac:dyDescent="0.2">
      <c r="A199" s="3"/>
      <c r="B199" s="4"/>
      <c r="C199" s="192"/>
      <c r="D199" s="6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AE199">
        <v>15</v>
      </c>
      <c r="AF199">
        <v>21</v>
      </c>
      <c r="AG199" t="s">
        <v>136</v>
      </c>
    </row>
    <row r="200" spans="1:60" x14ac:dyDescent="0.2">
      <c r="A200" s="150"/>
      <c r="B200" s="151" t="s">
        <v>31</v>
      </c>
      <c r="C200" s="193"/>
      <c r="D200" s="152"/>
      <c r="E200" s="153"/>
      <c r="F200" s="153"/>
      <c r="G200" s="173">
        <f>G8+G82+G101+G104+G119+G137+G146+G148+G174</f>
        <v>0</v>
      </c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AE200">
        <f>SUMIF(L7:L198,AE199,G7:G198)</f>
        <v>0</v>
      </c>
      <c r="AF200">
        <f>SUMIF(L7:L198,AF199,G7:G198)</f>
        <v>0</v>
      </c>
      <c r="AG200" t="s">
        <v>405</v>
      </c>
    </row>
    <row r="201" spans="1:60" x14ac:dyDescent="0.2">
      <c r="A201" s="3"/>
      <c r="B201" s="4"/>
      <c r="C201" s="192"/>
      <c r="D201" s="6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</row>
    <row r="202" spans="1:60" x14ac:dyDescent="0.2">
      <c r="A202" s="3"/>
      <c r="B202" s="4"/>
      <c r="C202" s="192"/>
      <c r="D202" s="6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</row>
    <row r="203" spans="1:60" x14ac:dyDescent="0.2">
      <c r="A203" s="275" t="s">
        <v>406</v>
      </c>
      <c r="B203" s="275"/>
      <c r="C203" s="276"/>
      <c r="D203" s="6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</row>
    <row r="204" spans="1:60" x14ac:dyDescent="0.2">
      <c r="A204" s="252"/>
      <c r="B204" s="253"/>
      <c r="C204" s="254"/>
      <c r="D204" s="253"/>
      <c r="E204" s="253"/>
      <c r="F204" s="253"/>
      <c r="G204" s="255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AG204" t="s">
        <v>407</v>
      </c>
    </row>
    <row r="205" spans="1:60" x14ac:dyDescent="0.2">
      <c r="A205" s="256"/>
      <c r="B205" s="257"/>
      <c r="C205" s="258"/>
      <c r="D205" s="257"/>
      <c r="E205" s="257"/>
      <c r="F205" s="257"/>
      <c r="G205" s="259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</row>
    <row r="206" spans="1:60" x14ac:dyDescent="0.2">
      <c r="A206" s="256"/>
      <c r="B206" s="257"/>
      <c r="C206" s="258"/>
      <c r="D206" s="257"/>
      <c r="E206" s="257"/>
      <c r="F206" s="257"/>
      <c r="G206" s="259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</row>
    <row r="207" spans="1:60" x14ac:dyDescent="0.2">
      <c r="A207" s="256"/>
      <c r="B207" s="257"/>
      <c r="C207" s="258"/>
      <c r="D207" s="257"/>
      <c r="E207" s="257"/>
      <c r="F207" s="257"/>
      <c r="G207" s="259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</row>
    <row r="208" spans="1:60" x14ac:dyDescent="0.2">
      <c r="A208" s="260"/>
      <c r="B208" s="261"/>
      <c r="C208" s="262"/>
      <c r="D208" s="261"/>
      <c r="E208" s="261"/>
      <c r="F208" s="261"/>
      <c r="G208" s="26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</row>
    <row r="209" spans="1:33" x14ac:dyDescent="0.2">
      <c r="A209" s="3"/>
      <c r="B209" s="4"/>
      <c r="C209" s="192"/>
      <c r="D209" s="6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</row>
    <row r="210" spans="1:33" x14ac:dyDescent="0.2">
      <c r="C210" s="194"/>
      <c r="D210" s="10"/>
      <c r="AG210" t="s">
        <v>408</v>
      </c>
    </row>
    <row r="211" spans="1:33" x14ac:dyDescent="0.2">
      <c r="D211" s="10"/>
    </row>
    <row r="212" spans="1:33" x14ac:dyDescent="0.2">
      <c r="D212" s="10"/>
    </row>
    <row r="213" spans="1:33" x14ac:dyDescent="0.2">
      <c r="D213" s="10"/>
    </row>
    <row r="214" spans="1:33" x14ac:dyDescent="0.2">
      <c r="D214" s="10"/>
    </row>
    <row r="215" spans="1:33" x14ac:dyDescent="0.2">
      <c r="D215" s="10"/>
    </row>
    <row r="216" spans="1:33" x14ac:dyDescent="0.2">
      <c r="D216" s="10"/>
    </row>
    <row r="217" spans="1:33" x14ac:dyDescent="0.2">
      <c r="D217" s="10"/>
    </row>
    <row r="218" spans="1:33" x14ac:dyDescent="0.2">
      <c r="D218" s="10"/>
    </row>
    <row r="219" spans="1:33" x14ac:dyDescent="0.2">
      <c r="D219" s="10"/>
    </row>
    <row r="220" spans="1:33" x14ac:dyDescent="0.2">
      <c r="D220" s="10"/>
    </row>
    <row r="221" spans="1:33" x14ac:dyDescent="0.2">
      <c r="D221" s="10"/>
    </row>
    <row r="222" spans="1:33" x14ac:dyDescent="0.2">
      <c r="D222" s="10"/>
    </row>
    <row r="223" spans="1:33" x14ac:dyDescent="0.2">
      <c r="D223" s="10"/>
    </row>
    <row r="224" spans="1:33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0gci9IbPtYqtm5cOyHd94ujHZ8c9DKAedxLBOA/r2AXuRMNWKTibG1qcoBjUbOhEebSsVCYaAoTlTEktBclYGQ==" saltValue="VVkvKiZlfuTK9NJ0HTjsgg==" spinCount="100000" sheet="1"/>
  <mergeCells count="19">
    <mergeCell ref="A1:G1"/>
    <mergeCell ref="C2:G2"/>
    <mergeCell ref="C3:G3"/>
    <mergeCell ref="C4:G4"/>
    <mergeCell ref="A203:C203"/>
    <mergeCell ref="C164:G164"/>
    <mergeCell ref="C173:G173"/>
    <mergeCell ref="C176:G176"/>
    <mergeCell ref="C154:G154"/>
    <mergeCell ref="C155:G155"/>
    <mergeCell ref="C156:G156"/>
    <mergeCell ref="C158:G158"/>
    <mergeCell ref="C160:G160"/>
    <mergeCell ref="C162:G162"/>
    <mergeCell ref="A204:G208"/>
    <mergeCell ref="C22:G22"/>
    <mergeCell ref="C151:G151"/>
    <mergeCell ref="C152:G152"/>
    <mergeCell ref="C153:G153"/>
  </mergeCells>
  <pageMargins left="0.59055118110236204" right="0.196850393700787" top="0.78740157499999996" bottom="0.78740157499999996" header="0.3" footer="0.3"/>
  <pageSetup orientation="portrait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7109375" style="122" customWidth="1"/>
    <col min="3" max="3" width="38.28515625" style="122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24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268" t="s">
        <v>7</v>
      </c>
      <c r="B1" s="268"/>
      <c r="C1" s="268"/>
      <c r="D1" s="268"/>
      <c r="E1" s="268"/>
      <c r="F1" s="268"/>
      <c r="G1" s="268"/>
      <c r="AG1" t="s">
        <v>124</v>
      </c>
    </row>
    <row r="2" spans="1:60" ht="25.15" customHeight="1" x14ac:dyDescent="0.2">
      <c r="A2" s="50" t="s">
        <v>8</v>
      </c>
      <c r="B2" s="49" t="s">
        <v>43</v>
      </c>
      <c r="C2" s="269" t="s">
        <v>44</v>
      </c>
      <c r="D2" s="270"/>
      <c r="E2" s="270"/>
      <c r="F2" s="270"/>
      <c r="G2" s="271"/>
      <c r="AG2" t="s">
        <v>125</v>
      </c>
    </row>
    <row r="3" spans="1:60" ht="25.15" customHeight="1" x14ac:dyDescent="0.2">
      <c r="A3" s="50" t="s">
        <v>9</v>
      </c>
      <c r="B3" s="49" t="s">
        <v>60</v>
      </c>
      <c r="C3" s="269" t="s">
        <v>61</v>
      </c>
      <c r="D3" s="270"/>
      <c r="E3" s="270"/>
      <c r="F3" s="270"/>
      <c r="G3" s="271"/>
      <c r="AC3" s="122" t="s">
        <v>125</v>
      </c>
      <c r="AG3" t="s">
        <v>126</v>
      </c>
    </row>
    <row r="4" spans="1:60" ht="25.15" customHeight="1" x14ac:dyDescent="0.2">
      <c r="A4" s="140" t="s">
        <v>10</v>
      </c>
      <c r="B4" s="141" t="s">
        <v>59</v>
      </c>
      <c r="C4" s="272" t="s">
        <v>62</v>
      </c>
      <c r="D4" s="273"/>
      <c r="E4" s="273"/>
      <c r="F4" s="273"/>
      <c r="G4" s="274"/>
      <c r="AG4" t="s">
        <v>127</v>
      </c>
    </row>
    <row r="5" spans="1:60" x14ac:dyDescent="0.2">
      <c r="D5" s="10"/>
    </row>
    <row r="6" spans="1:60" ht="38.25" x14ac:dyDescent="0.2">
      <c r="A6" s="143" t="s">
        <v>128</v>
      </c>
      <c r="B6" s="145" t="s">
        <v>129</v>
      </c>
      <c r="C6" s="145" t="s">
        <v>130</v>
      </c>
      <c r="D6" s="144" t="s">
        <v>131</v>
      </c>
      <c r="E6" s="143" t="s">
        <v>132</v>
      </c>
      <c r="F6" s="142" t="s">
        <v>133</v>
      </c>
      <c r="G6" s="143" t="s">
        <v>31</v>
      </c>
      <c r="H6" s="146" t="s">
        <v>32</v>
      </c>
      <c r="I6" s="146" t="s">
        <v>134</v>
      </c>
      <c r="J6" s="146" t="s">
        <v>33</v>
      </c>
      <c r="K6" s="146" t="s">
        <v>135</v>
      </c>
      <c r="L6" s="146" t="s">
        <v>136</v>
      </c>
      <c r="M6" s="146" t="s">
        <v>137</v>
      </c>
      <c r="N6" s="146" t="s">
        <v>138</v>
      </c>
      <c r="O6" s="146" t="s">
        <v>139</v>
      </c>
      <c r="P6" s="146" t="s">
        <v>140</v>
      </c>
      <c r="Q6" s="146" t="s">
        <v>141</v>
      </c>
      <c r="R6" s="146" t="s">
        <v>142</v>
      </c>
      <c r="S6" s="146" t="s">
        <v>143</v>
      </c>
      <c r="T6" s="146" t="s">
        <v>144</v>
      </c>
      <c r="U6" s="146" t="s">
        <v>145</v>
      </c>
      <c r="V6" s="146" t="s">
        <v>146</v>
      </c>
      <c r="W6" s="146" t="s">
        <v>147</v>
      </c>
      <c r="X6" s="146" t="s">
        <v>148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</row>
    <row r="8" spans="1:60" x14ac:dyDescent="0.2">
      <c r="A8" s="164" t="s">
        <v>149</v>
      </c>
      <c r="B8" s="165" t="s">
        <v>89</v>
      </c>
      <c r="C8" s="187" t="s">
        <v>90</v>
      </c>
      <c r="D8" s="166"/>
      <c r="E8" s="167"/>
      <c r="F8" s="168"/>
      <c r="G8" s="169">
        <f>SUMIF(AG9:AG38,"&lt;&gt;NOR",G9:G38)</f>
        <v>0</v>
      </c>
      <c r="H8" s="163"/>
      <c r="I8" s="163">
        <f>SUM(I9:I38)</f>
        <v>0</v>
      </c>
      <c r="J8" s="163"/>
      <c r="K8" s="163">
        <f>SUM(K9:K38)</f>
        <v>0</v>
      </c>
      <c r="L8" s="163"/>
      <c r="M8" s="163">
        <f>SUM(M9:M38)</f>
        <v>0</v>
      </c>
      <c r="N8" s="162"/>
      <c r="O8" s="162">
        <f>SUM(O9:O38)</f>
        <v>577.79999999999995</v>
      </c>
      <c r="P8" s="162"/>
      <c r="Q8" s="162">
        <f>SUM(Q9:Q38)</f>
        <v>0</v>
      </c>
      <c r="R8" s="163"/>
      <c r="S8" s="163"/>
      <c r="T8" s="163"/>
      <c r="U8" s="163"/>
      <c r="V8" s="163">
        <f>SUM(V9:V38)</f>
        <v>337.73</v>
      </c>
      <c r="W8" s="163"/>
      <c r="X8" s="163"/>
      <c r="AG8" t="s">
        <v>150</v>
      </c>
    </row>
    <row r="9" spans="1:60" outlineLevel="1" x14ac:dyDescent="0.2">
      <c r="A9" s="174">
        <v>1</v>
      </c>
      <c r="B9" s="175" t="s">
        <v>409</v>
      </c>
      <c r="C9" s="188" t="s">
        <v>410</v>
      </c>
      <c r="D9" s="176" t="s">
        <v>189</v>
      </c>
      <c r="E9" s="177">
        <v>360</v>
      </c>
      <c r="F9" s="178"/>
      <c r="G9" s="179">
        <f>ROUND(E9*F9,2)</f>
        <v>0</v>
      </c>
      <c r="H9" s="159"/>
      <c r="I9" s="158">
        <f>ROUND(E9*H9,2)</f>
        <v>0</v>
      </c>
      <c r="J9" s="159"/>
      <c r="K9" s="158">
        <f>ROUND(E9*J9,2)</f>
        <v>0</v>
      </c>
      <c r="L9" s="158">
        <v>21</v>
      </c>
      <c r="M9" s="158">
        <f>G9*(1+L9/100)</f>
        <v>0</v>
      </c>
      <c r="N9" s="157">
        <v>0</v>
      </c>
      <c r="O9" s="157">
        <f>ROUND(E9*N9,2)</f>
        <v>0</v>
      </c>
      <c r="P9" s="157">
        <v>0</v>
      </c>
      <c r="Q9" s="157">
        <f>ROUND(E9*P9,2)</f>
        <v>0</v>
      </c>
      <c r="R9" s="158"/>
      <c r="S9" s="158" t="s">
        <v>155</v>
      </c>
      <c r="T9" s="158" t="s">
        <v>155</v>
      </c>
      <c r="U9" s="158">
        <v>5.2999999999999999E-2</v>
      </c>
      <c r="V9" s="158">
        <f>ROUND(E9*U9,2)</f>
        <v>19.079999999999998</v>
      </c>
      <c r="W9" s="158"/>
      <c r="X9" s="158" t="s">
        <v>156</v>
      </c>
      <c r="Y9" s="147"/>
      <c r="Z9" s="147"/>
      <c r="AA9" s="147"/>
      <c r="AB9" s="147"/>
      <c r="AC9" s="147"/>
      <c r="AD9" s="147"/>
      <c r="AE9" s="147"/>
      <c r="AF9" s="147"/>
      <c r="AG9" s="147" t="s">
        <v>157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">
      <c r="A10" s="154"/>
      <c r="B10" s="155"/>
      <c r="C10" s="189" t="s">
        <v>411</v>
      </c>
      <c r="D10" s="160"/>
      <c r="E10" s="161">
        <v>360</v>
      </c>
      <c r="F10" s="158"/>
      <c r="G10" s="158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47"/>
      <c r="Z10" s="147"/>
      <c r="AA10" s="147"/>
      <c r="AB10" s="147"/>
      <c r="AC10" s="147"/>
      <c r="AD10" s="147"/>
      <c r="AE10" s="147"/>
      <c r="AF10" s="147"/>
      <c r="AG10" s="147" t="s">
        <v>159</v>
      </c>
      <c r="AH10" s="147">
        <v>0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74">
        <v>2</v>
      </c>
      <c r="B11" s="175" t="s">
        <v>228</v>
      </c>
      <c r="C11" s="188" t="s">
        <v>229</v>
      </c>
      <c r="D11" s="176" t="s">
        <v>189</v>
      </c>
      <c r="E11" s="177">
        <v>360</v>
      </c>
      <c r="F11" s="178"/>
      <c r="G11" s="179">
        <f>ROUND(E11*F11,2)</f>
        <v>0</v>
      </c>
      <c r="H11" s="159"/>
      <c r="I11" s="158">
        <f>ROUND(E11*H11,2)</f>
        <v>0</v>
      </c>
      <c r="J11" s="159"/>
      <c r="K11" s="158">
        <f>ROUND(E11*J11,2)</f>
        <v>0</v>
      </c>
      <c r="L11" s="158">
        <v>21</v>
      </c>
      <c r="M11" s="158">
        <f>G11*(1+L11/100)</f>
        <v>0</v>
      </c>
      <c r="N11" s="157">
        <v>0</v>
      </c>
      <c r="O11" s="157">
        <f>ROUND(E11*N11,2)</f>
        <v>0</v>
      </c>
      <c r="P11" s="157">
        <v>0</v>
      </c>
      <c r="Q11" s="157">
        <f>ROUND(E11*P11,2)</f>
        <v>0</v>
      </c>
      <c r="R11" s="158"/>
      <c r="S11" s="158" t="s">
        <v>155</v>
      </c>
      <c r="T11" s="158" t="s">
        <v>155</v>
      </c>
      <c r="U11" s="158">
        <v>1.0999999999999999E-2</v>
      </c>
      <c r="V11" s="158">
        <f>ROUND(E11*U11,2)</f>
        <v>3.96</v>
      </c>
      <c r="W11" s="158"/>
      <c r="X11" s="158" t="s">
        <v>156</v>
      </c>
      <c r="Y11" s="147"/>
      <c r="Z11" s="147"/>
      <c r="AA11" s="147"/>
      <c r="AB11" s="147"/>
      <c r="AC11" s="147"/>
      <c r="AD11" s="147"/>
      <c r="AE11" s="147"/>
      <c r="AF11" s="147"/>
      <c r="AG11" s="147" t="s">
        <v>157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">
      <c r="A12" s="154"/>
      <c r="B12" s="155"/>
      <c r="C12" s="264" t="s">
        <v>412</v>
      </c>
      <c r="D12" s="265"/>
      <c r="E12" s="265"/>
      <c r="F12" s="265"/>
      <c r="G12" s="265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47"/>
      <c r="Z12" s="147"/>
      <c r="AA12" s="147"/>
      <c r="AB12" s="147"/>
      <c r="AC12" s="147"/>
      <c r="AD12" s="147"/>
      <c r="AE12" s="147"/>
      <c r="AF12" s="147"/>
      <c r="AG12" s="147" t="s">
        <v>179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">
      <c r="A13" s="154"/>
      <c r="B13" s="155"/>
      <c r="C13" s="189" t="s">
        <v>413</v>
      </c>
      <c r="D13" s="160"/>
      <c r="E13" s="161">
        <v>360</v>
      </c>
      <c r="F13" s="158"/>
      <c r="G13" s="158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47"/>
      <c r="Z13" s="147"/>
      <c r="AA13" s="147"/>
      <c r="AB13" s="147"/>
      <c r="AC13" s="147"/>
      <c r="AD13" s="147"/>
      <c r="AE13" s="147"/>
      <c r="AF13" s="147"/>
      <c r="AG13" s="147" t="s">
        <v>159</v>
      </c>
      <c r="AH13" s="147">
        <v>5</v>
      </c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 x14ac:dyDescent="0.2">
      <c r="A14" s="174">
        <v>3</v>
      </c>
      <c r="B14" s="175" t="s">
        <v>414</v>
      </c>
      <c r="C14" s="188" t="s">
        <v>415</v>
      </c>
      <c r="D14" s="176" t="s">
        <v>189</v>
      </c>
      <c r="E14" s="177">
        <v>555</v>
      </c>
      <c r="F14" s="178"/>
      <c r="G14" s="179">
        <f>ROUND(E14*F14,2)</f>
        <v>0</v>
      </c>
      <c r="H14" s="159"/>
      <c r="I14" s="158">
        <f>ROUND(E14*H14,2)</f>
        <v>0</v>
      </c>
      <c r="J14" s="159"/>
      <c r="K14" s="158">
        <f>ROUND(E14*J14,2)</f>
        <v>0</v>
      </c>
      <c r="L14" s="158">
        <v>21</v>
      </c>
      <c r="M14" s="158">
        <f>G14*(1+L14/100)</f>
        <v>0</v>
      </c>
      <c r="N14" s="157">
        <v>1</v>
      </c>
      <c r="O14" s="157">
        <f>ROUND(E14*N14,2)</f>
        <v>555</v>
      </c>
      <c r="P14" s="157">
        <v>0</v>
      </c>
      <c r="Q14" s="157">
        <f>ROUND(E14*P14,2)</f>
        <v>0</v>
      </c>
      <c r="R14" s="158"/>
      <c r="S14" s="158" t="s">
        <v>154</v>
      </c>
      <c r="T14" s="158" t="s">
        <v>169</v>
      </c>
      <c r="U14" s="158">
        <v>0</v>
      </c>
      <c r="V14" s="158">
        <f>ROUND(E14*U14,2)</f>
        <v>0</v>
      </c>
      <c r="W14" s="158"/>
      <c r="X14" s="158" t="s">
        <v>250</v>
      </c>
      <c r="Y14" s="147"/>
      <c r="Z14" s="147"/>
      <c r="AA14" s="147"/>
      <c r="AB14" s="147"/>
      <c r="AC14" s="147"/>
      <c r="AD14" s="147"/>
      <c r="AE14" s="147"/>
      <c r="AF14" s="147"/>
      <c r="AG14" s="147" t="s">
        <v>251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 x14ac:dyDescent="0.2">
      <c r="A15" s="154"/>
      <c r="B15" s="155"/>
      <c r="C15" s="189" t="s">
        <v>416</v>
      </c>
      <c r="D15" s="160"/>
      <c r="E15" s="161">
        <v>555</v>
      </c>
      <c r="F15" s="158"/>
      <c r="G15" s="158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47"/>
      <c r="Z15" s="147"/>
      <c r="AA15" s="147"/>
      <c r="AB15" s="147"/>
      <c r="AC15" s="147"/>
      <c r="AD15" s="147"/>
      <c r="AE15" s="147"/>
      <c r="AF15" s="147"/>
      <c r="AG15" s="147" t="s">
        <v>159</v>
      </c>
      <c r="AH15" s="147">
        <v>0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ht="22.5" outlineLevel="1" x14ac:dyDescent="0.2">
      <c r="A16" s="174">
        <v>4</v>
      </c>
      <c r="B16" s="175" t="s">
        <v>417</v>
      </c>
      <c r="C16" s="188" t="s">
        <v>418</v>
      </c>
      <c r="D16" s="176" t="s">
        <v>189</v>
      </c>
      <c r="E16" s="177">
        <v>915</v>
      </c>
      <c r="F16" s="178"/>
      <c r="G16" s="179">
        <f>ROUND(E16*F16,2)</f>
        <v>0</v>
      </c>
      <c r="H16" s="159"/>
      <c r="I16" s="158">
        <f>ROUND(E16*H16,2)</f>
        <v>0</v>
      </c>
      <c r="J16" s="159"/>
      <c r="K16" s="158">
        <f>ROUND(E16*J16,2)</f>
        <v>0</v>
      </c>
      <c r="L16" s="158">
        <v>21</v>
      </c>
      <c r="M16" s="158">
        <f>G16*(1+L16/100)</f>
        <v>0</v>
      </c>
      <c r="N16" s="157">
        <v>0</v>
      </c>
      <c r="O16" s="157">
        <f>ROUND(E16*N16,2)</f>
        <v>0</v>
      </c>
      <c r="P16" s="157">
        <v>0</v>
      </c>
      <c r="Q16" s="157">
        <f>ROUND(E16*P16,2)</f>
        <v>0</v>
      </c>
      <c r="R16" s="158"/>
      <c r="S16" s="158" t="s">
        <v>155</v>
      </c>
      <c r="T16" s="158" t="s">
        <v>155</v>
      </c>
      <c r="U16" s="158">
        <v>8.5999999999999993E-2</v>
      </c>
      <c r="V16" s="158">
        <f>ROUND(E16*U16,2)</f>
        <v>78.69</v>
      </c>
      <c r="W16" s="158"/>
      <c r="X16" s="158" t="s">
        <v>156</v>
      </c>
      <c r="Y16" s="147"/>
      <c r="Z16" s="147"/>
      <c r="AA16" s="147"/>
      <c r="AB16" s="147"/>
      <c r="AC16" s="147"/>
      <c r="AD16" s="147"/>
      <c r="AE16" s="147"/>
      <c r="AF16" s="147"/>
      <c r="AG16" s="147" t="s">
        <v>157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 x14ac:dyDescent="0.2">
      <c r="A17" s="154"/>
      <c r="B17" s="155"/>
      <c r="C17" s="189" t="s">
        <v>419</v>
      </c>
      <c r="D17" s="160"/>
      <c r="E17" s="161">
        <v>228.72</v>
      </c>
      <c r="F17" s="158"/>
      <c r="G17" s="158"/>
      <c r="H17" s="158"/>
      <c r="I17" s="158"/>
      <c r="J17" s="158"/>
      <c r="K17" s="158"/>
      <c r="L17" s="158"/>
      <c r="M17" s="158"/>
      <c r="N17" s="157"/>
      <c r="O17" s="157"/>
      <c r="P17" s="157"/>
      <c r="Q17" s="157"/>
      <c r="R17" s="158"/>
      <c r="S17" s="158"/>
      <c r="T17" s="158"/>
      <c r="U17" s="158"/>
      <c r="V17" s="158"/>
      <c r="W17" s="158"/>
      <c r="X17" s="158"/>
      <c r="Y17" s="147"/>
      <c r="Z17" s="147"/>
      <c r="AA17" s="147"/>
      <c r="AB17" s="147"/>
      <c r="AC17" s="147"/>
      <c r="AD17" s="147"/>
      <c r="AE17" s="147"/>
      <c r="AF17" s="147"/>
      <c r="AG17" s="147" t="s">
        <v>159</v>
      </c>
      <c r="AH17" s="147">
        <v>0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 x14ac:dyDescent="0.2">
      <c r="A18" s="154"/>
      <c r="B18" s="155"/>
      <c r="C18" s="189" t="s">
        <v>420</v>
      </c>
      <c r="D18" s="160"/>
      <c r="E18" s="161">
        <v>123.2</v>
      </c>
      <c r="F18" s="158"/>
      <c r="G18" s="158"/>
      <c r="H18" s="158"/>
      <c r="I18" s="158"/>
      <c r="J18" s="158"/>
      <c r="K18" s="158"/>
      <c r="L18" s="158"/>
      <c r="M18" s="158"/>
      <c r="N18" s="157"/>
      <c r="O18" s="157"/>
      <c r="P18" s="157"/>
      <c r="Q18" s="157"/>
      <c r="R18" s="158"/>
      <c r="S18" s="158"/>
      <c r="T18" s="158"/>
      <c r="U18" s="158"/>
      <c r="V18" s="158"/>
      <c r="W18" s="158"/>
      <c r="X18" s="158"/>
      <c r="Y18" s="147"/>
      <c r="Z18" s="147"/>
      <c r="AA18" s="147"/>
      <c r="AB18" s="147"/>
      <c r="AC18" s="147"/>
      <c r="AD18" s="147"/>
      <c r="AE18" s="147"/>
      <c r="AF18" s="147"/>
      <c r="AG18" s="147" t="s">
        <v>159</v>
      </c>
      <c r="AH18" s="147">
        <v>0</v>
      </c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">
      <c r="A19" s="154"/>
      <c r="B19" s="155"/>
      <c r="C19" s="189" t="s">
        <v>421</v>
      </c>
      <c r="D19" s="160"/>
      <c r="E19" s="161">
        <v>26.18</v>
      </c>
      <c r="F19" s="158"/>
      <c r="G19" s="158"/>
      <c r="H19" s="158"/>
      <c r="I19" s="158"/>
      <c r="J19" s="158"/>
      <c r="K19" s="158"/>
      <c r="L19" s="158"/>
      <c r="M19" s="158"/>
      <c r="N19" s="157"/>
      <c r="O19" s="157"/>
      <c r="P19" s="157"/>
      <c r="Q19" s="157"/>
      <c r="R19" s="158"/>
      <c r="S19" s="158"/>
      <c r="T19" s="158"/>
      <c r="U19" s="158"/>
      <c r="V19" s="158"/>
      <c r="W19" s="158"/>
      <c r="X19" s="158"/>
      <c r="Y19" s="147"/>
      <c r="Z19" s="147"/>
      <c r="AA19" s="147"/>
      <c r="AB19" s="147"/>
      <c r="AC19" s="147"/>
      <c r="AD19" s="147"/>
      <c r="AE19" s="147"/>
      <c r="AF19" s="147"/>
      <c r="AG19" s="147" t="s">
        <v>159</v>
      </c>
      <c r="AH19" s="147">
        <v>0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">
      <c r="A20" s="154"/>
      <c r="B20" s="155"/>
      <c r="C20" s="189" t="s">
        <v>422</v>
      </c>
      <c r="D20" s="160"/>
      <c r="E20" s="161">
        <v>33.28</v>
      </c>
      <c r="F20" s="158"/>
      <c r="G20" s="158"/>
      <c r="H20" s="158"/>
      <c r="I20" s="158"/>
      <c r="J20" s="158"/>
      <c r="K20" s="158"/>
      <c r="L20" s="158"/>
      <c r="M20" s="158"/>
      <c r="N20" s="157"/>
      <c r="O20" s="157"/>
      <c r="P20" s="157"/>
      <c r="Q20" s="157"/>
      <c r="R20" s="158"/>
      <c r="S20" s="158"/>
      <c r="T20" s="158"/>
      <c r="U20" s="158"/>
      <c r="V20" s="158"/>
      <c r="W20" s="158"/>
      <c r="X20" s="158"/>
      <c r="Y20" s="147"/>
      <c r="Z20" s="147"/>
      <c r="AA20" s="147"/>
      <c r="AB20" s="147"/>
      <c r="AC20" s="147"/>
      <c r="AD20" s="147"/>
      <c r="AE20" s="147"/>
      <c r="AF20" s="147"/>
      <c r="AG20" s="147" t="s">
        <v>159</v>
      </c>
      <c r="AH20" s="147">
        <v>0</v>
      </c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">
      <c r="A21" s="154"/>
      <c r="B21" s="155"/>
      <c r="C21" s="189" t="s">
        <v>423</v>
      </c>
      <c r="D21" s="160"/>
      <c r="E21" s="161">
        <v>-6.48</v>
      </c>
      <c r="F21" s="158"/>
      <c r="G21" s="158"/>
      <c r="H21" s="158"/>
      <c r="I21" s="158"/>
      <c r="J21" s="158"/>
      <c r="K21" s="158"/>
      <c r="L21" s="158"/>
      <c r="M21" s="158"/>
      <c r="N21" s="157"/>
      <c r="O21" s="157"/>
      <c r="P21" s="157"/>
      <c r="Q21" s="157"/>
      <c r="R21" s="158"/>
      <c r="S21" s="158"/>
      <c r="T21" s="158"/>
      <c r="U21" s="158"/>
      <c r="V21" s="158"/>
      <c r="W21" s="158"/>
      <c r="X21" s="158"/>
      <c r="Y21" s="147"/>
      <c r="Z21" s="147"/>
      <c r="AA21" s="147"/>
      <c r="AB21" s="147"/>
      <c r="AC21" s="147"/>
      <c r="AD21" s="147"/>
      <c r="AE21" s="147"/>
      <c r="AF21" s="147"/>
      <c r="AG21" s="147" t="s">
        <v>159</v>
      </c>
      <c r="AH21" s="147">
        <v>0</v>
      </c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54"/>
      <c r="B22" s="155"/>
      <c r="C22" s="189" t="s">
        <v>424</v>
      </c>
      <c r="D22" s="160"/>
      <c r="E22" s="161">
        <v>152.28</v>
      </c>
      <c r="F22" s="158"/>
      <c r="G22" s="158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47"/>
      <c r="Z22" s="147"/>
      <c r="AA22" s="147"/>
      <c r="AB22" s="147"/>
      <c r="AC22" s="147"/>
      <c r="AD22" s="147"/>
      <c r="AE22" s="147"/>
      <c r="AF22" s="147"/>
      <c r="AG22" s="147" t="s">
        <v>159</v>
      </c>
      <c r="AH22" s="147">
        <v>0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">
      <c r="A23" s="154"/>
      <c r="B23" s="155"/>
      <c r="C23" s="189" t="s">
        <v>425</v>
      </c>
      <c r="D23" s="160"/>
      <c r="E23" s="161">
        <v>2.56</v>
      </c>
      <c r="F23" s="158"/>
      <c r="G23" s="158"/>
      <c r="H23" s="158"/>
      <c r="I23" s="158"/>
      <c r="J23" s="158"/>
      <c r="K23" s="158"/>
      <c r="L23" s="158"/>
      <c r="M23" s="158"/>
      <c r="N23" s="157"/>
      <c r="O23" s="157"/>
      <c r="P23" s="157"/>
      <c r="Q23" s="157"/>
      <c r="R23" s="158"/>
      <c r="S23" s="158"/>
      <c r="T23" s="158"/>
      <c r="U23" s="158"/>
      <c r="V23" s="158"/>
      <c r="W23" s="158"/>
      <c r="X23" s="158"/>
      <c r="Y23" s="147"/>
      <c r="Z23" s="147"/>
      <c r="AA23" s="147"/>
      <c r="AB23" s="147"/>
      <c r="AC23" s="147"/>
      <c r="AD23" s="147"/>
      <c r="AE23" s="147"/>
      <c r="AF23" s="147"/>
      <c r="AG23" s="147" t="s">
        <v>159</v>
      </c>
      <c r="AH23" s="147">
        <v>0</v>
      </c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">
      <c r="A24" s="154"/>
      <c r="B24" s="155"/>
      <c r="C24" s="189" t="s">
        <v>426</v>
      </c>
      <c r="D24" s="160"/>
      <c r="E24" s="161">
        <v>48.576000000000001</v>
      </c>
      <c r="F24" s="158"/>
      <c r="G24" s="158"/>
      <c r="H24" s="158"/>
      <c r="I24" s="158"/>
      <c r="J24" s="158"/>
      <c r="K24" s="158"/>
      <c r="L24" s="158"/>
      <c r="M24" s="158"/>
      <c r="N24" s="157"/>
      <c r="O24" s="157"/>
      <c r="P24" s="157"/>
      <c r="Q24" s="157"/>
      <c r="R24" s="158"/>
      <c r="S24" s="158"/>
      <c r="T24" s="158"/>
      <c r="U24" s="158"/>
      <c r="V24" s="158"/>
      <c r="W24" s="158"/>
      <c r="X24" s="158"/>
      <c r="Y24" s="147"/>
      <c r="Z24" s="147"/>
      <c r="AA24" s="147"/>
      <c r="AB24" s="147"/>
      <c r="AC24" s="147"/>
      <c r="AD24" s="147"/>
      <c r="AE24" s="147"/>
      <c r="AF24" s="147"/>
      <c r="AG24" s="147" t="s">
        <v>159</v>
      </c>
      <c r="AH24" s="147">
        <v>0</v>
      </c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 x14ac:dyDescent="0.2">
      <c r="A25" s="154"/>
      <c r="B25" s="155"/>
      <c r="C25" s="189" t="s">
        <v>427</v>
      </c>
      <c r="D25" s="160"/>
      <c r="E25" s="161">
        <v>75.900000000000006</v>
      </c>
      <c r="F25" s="158"/>
      <c r="G25" s="158"/>
      <c r="H25" s="158"/>
      <c r="I25" s="158"/>
      <c r="J25" s="158"/>
      <c r="K25" s="158"/>
      <c r="L25" s="158"/>
      <c r="M25" s="158"/>
      <c r="N25" s="157"/>
      <c r="O25" s="157"/>
      <c r="P25" s="157"/>
      <c r="Q25" s="157"/>
      <c r="R25" s="158"/>
      <c r="S25" s="158"/>
      <c r="T25" s="158"/>
      <c r="U25" s="158"/>
      <c r="V25" s="158"/>
      <c r="W25" s="158"/>
      <c r="X25" s="158"/>
      <c r="Y25" s="147"/>
      <c r="Z25" s="147"/>
      <c r="AA25" s="147"/>
      <c r="AB25" s="147"/>
      <c r="AC25" s="147"/>
      <c r="AD25" s="147"/>
      <c r="AE25" s="147"/>
      <c r="AF25" s="147"/>
      <c r="AG25" s="147" t="s">
        <v>159</v>
      </c>
      <c r="AH25" s="147">
        <v>0</v>
      </c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 x14ac:dyDescent="0.2">
      <c r="A26" s="154"/>
      <c r="B26" s="155"/>
      <c r="C26" s="189" t="s">
        <v>428</v>
      </c>
      <c r="D26" s="160"/>
      <c r="E26" s="161">
        <v>230.4</v>
      </c>
      <c r="F26" s="158"/>
      <c r="G26" s="158"/>
      <c r="H26" s="158"/>
      <c r="I26" s="158"/>
      <c r="J26" s="158"/>
      <c r="K26" s="158"/>
      <c r="L26" s="158"/>
      <c r="M26" s="158"/>
      <c r="N26" s="157"/>
      <c r="O26" s="157"/>
      <c r="P26" s="157"/>
      <c r="Q26" s="157"/>
      <c r="R26" s="158"/>
      <c r="S26" s="158"/>
      <c r="T26" s="158"/>
      <c r="U26" s="158"/>
      <c r="V26" s="158"/>
      <c r="W26" s="158"/>
      <c r="X26" s="158"/>
      <c r="Y26" s="147"/>
      <c r="Z26" s="147"/>
      <c r="AA26" s="147"/>
      <c r="AB26" s="147"/>
      <c r="AC26" s="147"/>
      <c r="AD26" s="147"/>
      <c r="AE26" s="147"/>
      <c r="AF26" s="147"/>
      <c r="AG26" s="147" t="s">
        <v>159</v>
      </c>
      <c r="AH26" s="147">
        <v>0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 x14ac:dyDescent="0.2">
      <c r="A27" s="154"/>
      <c r="B27" s="155"/>
      <c r="C27" s="189" t="s">
        <v>429</v>
      </c>
      <c r="D27" s="160"/>
      <c r="E27" s="161">
        <v>0.38400000000000001</v>
      </c>
      <c r="F27" s="158"/>
      <c r="G27" s="158"/>
      <c r="H27" s="158"/>
      <c r="I27" s="158"/>
      <c r="J27" s="158"/>
      <c r="K27" s="158"/>
      <c r="L27" s="158"/>
      <c r="M27" s="158"/>
      <c r="N27" s="157"/>
      <c r="O27" s="157"/>
      <c r="P27" s="157"/>
      <c r="Q27" s="157"/>
      <c r="R27" s="158"/>
      <c r="S27" s="158"/>
      <c r="T27" s="158"/>
      <c r="U27" s="158"/>
      <c r="V27" s="158"/>
      <c r="W27" s="158"/>
      <c r="X27" s="158"/>
      <c r="Y27" s="147"/>
      <c r="Z27" s="147"/>
      <c r="AA27" s="147"/>
      <c r="AB27" s="147"/>
      <c r="AC27" s="147"/>
      <c r="AD27" s="147"/>
      <c r="AE27" s="147"/>
      <c r="AF27" s="147"/>
      <c r="AG27" s="147" t="s">
        <v>159</v>
      </c>
      <c r="AH27" s="147">
        <v>0</v>
      </c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 x14ac:dyDescent="0.2">
      <c r="A28" s="174">
        <v>5</v>
      </c>
      <c r="B28" s="175" t="s">
        <v>430</v>
      </c>
      <c r="C28" s="188" t="s">
        <v>431</v>
      </c>
      <c r="D28" s="176" t="s">
        <v>153</v>
      </c>
      <c r="E28" s="177">
        <v>911.3</v>
      </c>
      <c r="F28" s="178"/>
      <c r="G28" s="179">
        <f>ROUND(E28*F28,2)</f>
        <v>0</v>
      </c>
      <c r="H28" s="159"/>
      <c r="I28" s="158">
        <f>ROUND(E28*H28,2)</f>
        <v>0</v>
      </c>
      <c r="J28" s="159"/>
      <c r="K28" s="158">
        <f>ROUND(E28*J28,2)</f>
        <v>0</v>
      </c>
      <c r="L28" s="158">
        <v>21</v>
      </c>
      <c r="M28" s="158">
        <f>G28*(1+L28/100)</f>
        <v>0</v>
      </c>
      <c r="N28" s="157">
        <v>0</v>
      </c>
      <c r="O28" s="157">
        <f>ROUND(E28*N28,2)</f>
        <v>0</v>
      </c>
      <c r="P28" s="157">
        <v>0</v>
      </c>
      <c r="Q28" s="157">
        <f>ROUND(E28*P28,2)</f>
        <v>0</v>
      </c>
      <c r="R28" s="158"/>
      <c r="S28" s="158" t="s">
        <v>154</v>
      </c>
      <c r="T28" s="158" t="s">
        <v>432</v>
      </c>
      <c r="U28" s="158">
        <v>0.107</v>
      </c>
      <c r="V28" s="158">
        <f>ROUND(E28*U28,2)</f>
        <v>97.51</v>
      </c>
      <c r="W28" s="158"/>
      <c r="X28" s="158" t="s">
        <v>156</v>
      </c>
      <c r="Y28" s="147"/>
      <c r="Z28" s="147"/>
      <c r="AA28" s="147"/>
      <c r="AB28" s="147"/>
      <c r="AC28" s="147"/>
      <c r="AD28" s="147"/>
      <c r="AE28" s="147"/>
      <c r="AF28" s="147"/>
      <c r="AG28" s="147" t="s">
        <v>157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">
      <c r="A29" s="154"/>
      <c r="B29" s="155"/>
      <c r="C29" s="189" t="s">
        <v>433</v>
      </c>
      <c r="D29" s="160"/>
      <c r="E29" s="161">
        <v>911.29</v>
      </c>
      <c r="F29" s="158"/>
      <c r="G29" s="158"/>
      <c r="H29" s="158"/>
      <c r="I29" s="158"/>
      <c r="J29" s="158"/>
      <c r="K29" s="158"/>
      <c r="L29" s="158"/>
      <c r="M29" s="158"/>
      <c r="N29" s="157"/>
      <c r="O29" s="157"/>
      <c r="P29" s="157"/>
      <c r="Q29" s="157"/>
      <c r="R29" s="158"/>
      <c r="S29" s="158"/>
      <c r="T29" s="158"/>
      <c r="U29" s="158"/>
      <c r="V29" s="158"/>
      <c r="W29" s="158"/>
      <c r="X29" s="158"/>
      <c r="Y29" s="147"/>
      <c r="Z29" s="147"/>
      <c r="AA29" s="147"/>
      <c r="AB29" s="147"/>
      <c r="AC29" s="147"/>
      <c r="AD29" s="147"/>
      <c r="AE29" s="147"/>
      <c r="AF29" s="147"/>
      <c r="AG29" s="147" t="s">
        <v>159</v>
      </c>
      <c r="AH29" s="147">
        <v>0</v>
      </c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A30" s="154"/>
      <c r="B30" s="155"/>
      <c r="C30" s="189" t="s">
        <v>398</v>
      </c>
      <c r="D30" s="160"/>
      <c r="E30" s="161">
        <v>0.01</v>
      </c>
      <c r="F30" s="158"/>
      <c r="G30" s="158"/>
      <c r="H30" s="158"/>
      <c r="I30" s="158"/>
      <c r="J30" s="158"/>
      <c r="K30" s="158"/>
      <c r="L30" s="158"/>
      <c r="M30" s="158"/>
      <c r="N30" s="157"/>
      <c r="O30" s="157"/>
      <c r="P30" s="157"/>
      <c r="Q30" s="157"/>
      <c r="R30" s="158"/>
      <c r="S30" s="158"/>
      <c r="T30" s="158"/>
      <c r="U30" s="158"/>
      <c r="V30" s="158"/>
      <c r="W30" s="158"/>
      <c r="X30" s="158"/>
      <c r="Y30" s="147"/>
      <c r="Z30" s="147"/>
      <c r="AA30" s="147"/>
      <c r="AB30" s="147"/>
      <c r="AC30" s="147"/>
      <c r="AD30" s="147"/>
      <c r="AE30" s="147"/>
      <c r="AF30" s="147"/>
      <c r="AG30" s="147" t="s">
        <v>159</v>
      </c>
      <c r="AH30" s="147">
        <v>0</v>
      </c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 x14ac:dyDescent="0.2">
      <c r="A31" s="174">
        <v>6</v>
      </c>
      <c r="B31" s="175" t="s">
        <v>434</v>
      </c>
      <c r="C31" s="188" t="s">
        <v>435</v>
      </c>
      <c r="D31" s="176" t="s">
        <v>436</v>
      </c>
      <c r="E31" s="177">
        <v>911.3</v>
      </c>
      <c r="F31" s="178"/>
      <c r="G31" s="179">
        <f>ROUND(E31*F31,2)</f>
        <v>0</v>
      </c>
      <c r="H31" s="159"/>
      <c r="I31" s="158">
        <f>ROUND(E31*H31,2)</f>
        <v>0</v>
      </c>
      <c r="J31" s="159"/>
      <c r="K31" s="158">
        <f>ROUND(E31*J31,2)</f>
        <v>0</v>
      </c>
      <c r="L31" s="158">
        <v>21</v>
      </c>
      <c r="M31" s="158">
        <f>G31*(1+L31/100)</f>
        <v>0</v>
      </c>
      <c r="N31" s="157">
        <v>2.5000000000000001E-2</v>
      </c>
      <c r="O31" s="157">
        <f>ROUND(E31*N31,2)</f>
        <v>22.78</v>
      </c>
      <c r="P31" s="157">
        <v>0</v>
      </c>
      <c r="Q31" s="157">
        <f>ROUND(E31*P31,2)</f>
        <v>0</v>
      </c>
      <c r="R31" s="158"/>
      <c r="S31" s="158" t="s">
        <v>154</v>
      </c>
      <c r="T31" s="158" t="s">
        <v>432</v>
      </c>
      <c r="U31" s="158">
        <v>0</v>
      </c>
      <c r="V31" s="158">
        <f>ROUND(E31*U31,2)</f>
        <v>0</v>
      </c>
      <c r="W31" s="158"/>
      <c r="X31" s="158" t="s">
        <v>250</v>
      </c>
      <c r="Y31" s="147"/>
      <c r="Z31" s="147"/>
      <c r="AA31" s="147"/>
      <c r="AB31" s="147"/>
      <c r="AC31" s="147"/>
      <c r="AD31" s="147"/>
      <c r="AE31" s="147"/>
      <c r="AF31" s="147"/>
      <c r="AG31" s="147" t="s">
        <v>251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 x14ac:dyDescent="0.2">
      <c r="A32" s="154"/>
      <c r="B32" s="155"/>
      <c r="C32" s="264" t="s">
        <v>437</v>
      </c>
      <c r="D32" s="265"/>
      <c r="E32" s="265"/>
      <c r="F32" s="265"/>
      <c r="G32" s="265"/>
      <c r="H32" s="158"/>
      <c r="I32" s="158"/>
      <c r="J32" s="158"/>
      <c r="K32" s="158"/>
      <c r="L32" s="158"/>
      <c r="M32" s="158"/>
      <c r="N32" s="157"/>
      <c r="O32" s="157"/>
      <c r="P32" s="157"/>
      <c r="Q32" s="157"/>
      <c r="R32" s="158"/>
      <c r="S32" s="158"/>
      <c r="T32" s="158"/>
      <c r="U32" s="158"/>
      <c r="V32" s="158"/>
      <c r="W32" s="158"/>
      <c r="X32" s="158"/>
      <c r="Y32" s="147"/>
      <c r="Z32" s="147"/>
      <c r="AA32" s="147"/>
      <c r="AB32" s="147"/>
      <c r="AC32" s="147"/>
      <c r="AD32" s="147"/>
      <c r="AE32" s="147"/>
      <c r="AF32" s="147"/>
      <c r="AG32" s="147" t="s">
        <v>179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 x14ac:dyDescent="0.2">
      <c r="A33" s="174">
        <v>7</v>
      </c>
      <c r="B33" s="175" t="s">
        <v>438</v>
      </c>
      <c r="C33" s="188" t="s">
        <v>439</v>
      </c>
      <c r="D33" s="176" t="s">
        <v>153</v>
      </c>
      <c r="E33" s="177">
        <v>911.3</v>
      </c>
      <c r="F33" s="178"/>
      <c r="G33" s="179">
        <f>ROUND(E33*F33,2)</f>
        <v>0</v>
      </c>
      <c r="H33" s="159"/>
      <c r="I33" s="158">
        <f>ROUND(E33*H33,2)</f>
        <v>0</v>
      </c>
      <c r="J33" s="159"/>
      <c r="K33" s="158">
        <f>ROUND(E33*J33,2)</f>
        <v>0</v>
      </c>
      <c r="L33" s="158">
        <v>21</v>
      </c>
      <c r="M33" s="158">
        <f>G33*(1+L33/100)</f>
        <v>0</v>
      </c>
      <c r="N33" s="157">
        <v>0</v>
      </c>
      <c r="O33" s="157">
        <f>ROUND(E33*N33,2)</f>
        <v>0</v>
      </c>
      <c r="P33" s="157">
        <v>0</v>
      </c>
      <c r="Q33" s="157">
        <f>ROUND(E33*P33,2)</f>
        <v>0</v>
      </c>
      <c r="R33" s="158"/>
      <c r="S33" s="158" t="s">
        <v>154</v>
      </c>
      <c r="T33" s="158" t="s">
        <v>432</v>
      </c>
      <c r="U33" s="158">
        <v>0.107</v>
      </c>
      <c r="V33" s="158">
        <f>ROUND(E33*U33,2)</f>
        <v>97.51</v>
      </c>
      <c r="W33" s="158"/>
      <c r="X33" s="158" t="s">
        <v>156</v>
      </c>
      <c r="Y33" s="147"/>
      <c r="Z33" s="147"/>
      <c r="AA33" s="147"/>
      <c r="AB33" s="147"/>
      <c r="AC33" s="147"/>
      <c r="AD33" s="147"/>
      <c r="AE33" s="147"/>
      <c r="AF33" s="147"/>
      <c r="AG33" s="147" t="s">
        <v>157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">
      <c r="A34" s="154"/>
      <c r="B34" s="155"/>
      <c r="C34" s="189" t="s">
        <v>433</v>
      </c>
      <c r="D34" s="160"/>
      <c r="E34" s="161">
        <v>911.29</v>
      </c>
      <c r="F34" s="158"/>
      <c r="G34" s="158"/>
      <c r="H34" s="158"/>
      <c r="I34" s="158"/>
      <c r="J34" s="158"/>
      <c r="K34" s="158"/>
      <c r="L34" s="158"/>
      <c r="M34" s="158"/>
      <c r="N34" s="157"/>
      <c r="O34" s="157"/>
      <c r="P34" s="157"/>
      <c r="Q34" s="157"/>
      <c r="R34" s="158"/>
      <c r="S34" s="158"/>
      <c r="T34" s="158"/>
      <c r="U34" s="158"/>
      <c r="V34" s="158"/>
      <c r="W34" s="158"/>
      <c r="X34" s="158"/>
      <c r="Y34" s="147"/>
      <c r="Z34" s="147"/>
      <c r="AA34" s="147"/>
      <c r="AB34" s="147"/>
      <c r="AC34" s="147"/>
      <c r="AD34" s="147"/>
      <c r="AE34" s="147"/>
      <c r="AF34" s="147"/>
      <c r="AG34" s="147" t="s">
        <v>159</v>
      </c>
      <c r="AH34" s="147">
        <v>0</v>
      </c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 x14ac:dyDescent="0.2">
      <c r="A35" s="154"/>
      <c r="B35" s="155"/>
      <c r="C35" s="189" t="s">
        <v>398</v>
      </c>
      <c r="D35" s="160"/>
      <c r="E35" s="161">
        <v>0.01</v>
      </c>
      <c r="F35" s="158"/>
      <c r="G35" s="158"/>
      <c r="H35" s="158"/>
      <c r="I35" s="158"/>
      <c r="J35" s="158"/>
      <c r="K35" s="158"/>
      <c r="L35" s="158"/>
      <c r="M35" s="158"/>
      <c r="N35" s="157"/>
      <c r="O35" s="157"/>
      <c r="P35" s="157"/>
      <c r="Q35" s="157"/>
      <c r="R35" s="158"/>
      <c r="S35" s="158"/>
      <c r="T35" s="158"/>
      <c r="U35" s="158"/>
      <c r="V35" s="158"/>
      <c r="W35" s="158"/>
      <c r="X35" s="158"/>
      <c r="Y35" s="147"/>
      <c r="Z35" s="147"/>
      <c r="AA35" s="147"/>
      <c r="AB35" s="147"/>
      <c r="AC35" s="147"/>
      <c r="AD35" s="147"/>
      <c r="AE35" s="147"/>
      <c r="AF35" s="147"/>
      <c r="AG35" s="147" t="s">
        <v>159</v>
      </c>
      <c r="AH35" s="147">
        <v>0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1" x14ac:dyDescent="0.2">
      <c r="A36" s="174">
        <v>8</v>
      </c>
      <c r="B36" s="175" t="s">
        <v>440</v>
      </c>
      <c r="C36" s="188" t="s">
        <v>441</v>
      </c>
      <c r="D36" s="176" t="s">
        <v>153</v>
      </c>
      <c r="E36" s="177">
        <v>683</v>
      </c>
      <c r="F36" s="178"/>
      <c r="G36" s="179">
        <f>ROUND(E36*F36,2)</f>
        <v>0</v>
      </c>
      <c r="H36" s="159"/>
      <c r="I36" s="158">
        <f>ROUND(E36*H36,2)</f>
        <v>0</v>
      </c>
      <c r="J36" s="159"/>
      <c r="K36" s="158">
        <f>ROUND(E36*J36,2)</f>
        <v>0</v>
      </c>
      <c r="L36" s="158">
        <v>21</v>
      </c>
      <c r="M36" s="158">
        <f>G36*(1+L36/100)</f>
        <v>0</v>
      </c>
      <c r="N36" s="157">
        <v>3.0000000000000001E-5</v>
      </c>
      <c r="O36" s="157">
        <f>ROUND(E36*N36,2)</f>
        <v>0.02</v>
      </c>
      <c r="P36" s="157">
        <v>0</v>
      </c>
      <c r="Q36" s="157">
        <f>ROUND(E36*P36,2)</f>
        <v>0</v>
      </c>
      <c r="R36" s="158"/>
      <c r="S36" s="158" t="s">
        <v>154</v>
      </c>
      <c r="T36" s="158" t="s">
        <v>169</v>
      </c>
      <c r="U36" s="158">
        <v>0.06</v>
      </c>
      <c r="V36" s="158">
        <f>ROUND(E36*U36,2)</f>
        <v>40.98</v>
      </c>
      <c r="W36" s="158"/>
      <c r="X36" s="158" t="s">
        <v>239</v>
      </c>
      <c r="Y36" s="147"/>
      <c r="Z36" s="147"/>
      <c r="AA36" s="147"/>
      <c r="AB36" s="147"/>
      <c r="AC36" s="147"/>
      <c r="AD36" s="147"/>
      <c r="AE36" s="147"/>
      <c r="AF36" s="147"/>
      <c r="AG36" s="147" t="s">
        <v>240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ht="22.5" outlineLevel="1" x14ac:dyDescent="0.2">
      <c r="A37" s="154"/>
      <c r="B37" s="155"/>
      <c r="C37" s="189" t="s">
        <v>442</v>
      </c>
      <c r="D37" s="160"/>
      <c r="E37" s="161">
        <v>682.52</v>
      </c>
      <c r="F37" s="158"/>
      <c r="G37" s="158"/>
      <c r="H37" s="158"/>
      <c r="I37" s="158"/>
      <c r="J37" s="158"/>
      <c r="K37" s="158"/>
      <c r="L37" s="158"/>
      <c r="M37" s="158"/>
      <c r="N37" s="157"/>
      <c r="O37" s="157"/>
      <c r="P37" s="157"/>
      <c r="Q37" s="157"/>
      <c r="R37" s="158"/>
      <c r="S37" s="158"/>
      <c r="T37" s="158"/>
      <c r="U37" s="158"/>
      <c r="V37" s="158"/>
      <c r="W37" s="158"/>
      <c r="X37" s="158"/>
      <c r="Y37" s="147"/>
      <c r="Z37" s="147"/>
      <c r="AA37" s="147"/>
      <c r="AB37" s="147"/>
      <c r="AC37" s="147"/>
      <c r="AD37" s="147"/>
      <c r="AE37" s="147"/>
      <c r="AF37" s="147"/>
      <c r="AG37" s="147" t="s">
        <v>159</v>
      </c>
      <c r="AH37" s="147">
        <v>0</v>
      </c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 x14ac:dyDescent="0.2">
      <c r="A38" s="154"/>
      <c r="B38" s="155"/>
      <c r="C38" s="189" t="s">
        <v>443</v>
      </c>
      <c r="D38" s="160"/>
      <c r="E38" s="161">
        <v>0.48</v>
      </c>
      <c r="F38" s="158"/>
      <c r="G38" s="158"/>
      <c r="H38" s="158"/>
      <c r="I38" s="158"/>
      <c r="J38" s="158"/>
      <c r="K38" s="158"/>
      <c r="L38" s="158"/>
      <c r="M38" s="158"/>
      <c r="N38" s="157"/>
      <c r="O38" s="157"/>
      <c r="P38" s="157"/>
      <c r="Q38" s="157"/>
      <c r="R38" s="158"/>
      <c r="S38" s="158"/>
      <c r="T38" s="158"/>
      <c r="U38" s="158"/>
      <c r="V38" s="158"/>
      <c r="W38" s="158"/>
      <c r="X38" s="158"/>
      <c r="Y38" s="147"/>
      <c r="Z38" s="147"/>
      <c r="AA38" s="147"/>
      <c r="AB38" s="147"/>
      <c r="AC38" s="147"/>
      <c r="AD38" s="147"/>
      <c r="AE38" s="147"/>
      <c r="AF38" s="147"/>
      <c r="AG38" s="147" t="s">
        <v>159</v>
      </c>
      <c r="AH38" s="147">
        <v>0</v>
      </c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x14ac:dyDescent="0.2">
      <c r="A39" s="164" t="s">
        <v>149</v>
      </c>
      <c r="B39" s="165" t="s">
        <v>91</v>
      </c>
      <c r="C39" s="187" t="s">
        <v>92</v>
      </c>
      <c r="D39" s="166"/>
      <c r="E39" s="167"/>
      <c r="F39" s="168"/>
      <c r="G39" s="169">
        <f>SUMIF(AG40:AG64,"&lt;&gt;NOR",G40:G64)</f>
        <v>0</v>
      </c>
      <c r="H39" s="163"/>
      <c r="I39" s="163">
        <f>SUM(I40:I64)</f>
        <v>0</v>
      </c>
      <c r="J39" s="163"/>
      <c r="K39" s="163">
        <f>SUM(K40:K64)</f>
        <v>0</v>
      </c>
      <c r="L39" s="163"/>
      <c r="M39" s="163">
        <f>SUM(M40:M64)</f>
        <v>0</v>
      </c>
      <c r="N39" s="162"/>
      <c r="O39" s="162">
        <f>SUM(O40:O64)</f>
        <v>214.5</v>
      </c>
      <c r="P39" s="162"/>
      <c r="Q39" s="162">
        <f>SUM(Q40:Q64)</f>
        <v>0</v>
      </c>
      <c r="R39" s="163"/>
      <c r="S39" s="163"/>
      <c r="T39" s="163"/>
      <c r="U39" s="163"/>
      <c r="V39" s="163">
        <f>SUM(V40:V64)</f>
        <v>76.200000000000017</v>
      </c>
      <c r="W39" s="163"/>
      <c r="X39" s="163"/>
      <c r="AG39" t="s">
        <v>150</v>
      </c>
    </row>
    <row r="40" spans="1:60" outlineLevel="1" x14ac:dyDescent="0.2">
      <c r="A40" s="174">
        <v>9</v>
      </c>
      <c r="B40" s="175" t="s">
        <v>409</v>
      </c>
      <c r="C40" s="188" t="s">
        <v>410</v>
      </c>
      <c r="D40" s="176" t="s">
        <v>189</v>
      </c>
      <c r="E40" s="177">
        <v>100</v>
      </c>
      <c r="F40" s="178"/>
      <c r="G40" s="179">
        <f>ROUND(E40*F40,2)</f>
        <v>0</v>
      </c>
      <c r="H40" s="159"/>
      <c r="I40" s="158">
        <f>ROUND(E40*H40,2)</f>
        <v>0</v>
      </c>
      <c r="J40" s="159"/>
      <c r="K40" s="158">
        <f>ROUND(E40*J40,2)</f>
        <v>0</v>
      </c>
      <c r="L40" s="158">
        <v>21</v>
      </c>
      <c r="M40" s="158">
        <f>G40*(1+L40/100)</f>
        <v>0</v>
      </c>
      <c r="N40" s="157">
        <v>0</v>
      </c>
      <c r="O40" s="157">
        <f>ROUND(E40*N40,2)</f>
        <v>0</v>
      </c>
      <c r="P40" s="157">
        <v>0</v>
      </c>
      <c r="Q40" s="157">
        <f>ROUND(E40*P40,2)</f>
        <v>0</v>
      </c>
      <c r="R40" s="158"/>
      <c r="S40" s="158" t="s">
        <v>155</v>
      </c>
      <c r="T40" s="158" t="s">
        <v>155</v>
      </c>
      <c r="U40" s="158">
        <v>5.2999999999999999E-2</v>
      </c>
      <c r="V40" s="158">
        <f>ROUND(E40*U40,2)</f>
        <v>5.3</v>
      </c>
      <c r="W40" s="158"/>
      <c r="X40" s="158" t="s">
        <v>156</v>
      </c>
      <c r="Y40" s="147"/>
      <c r="Z40" s="147"/>
      <c r="AA40" s="147"/>
      <c r="AB40" s="147"/>
      <c r="AC40" s="147"/>
      <c r="AD40" s="147"/>
      <c r="AE40" s="147"/>
      <c r="AF40" s="147"/>
      <c r="AG40" s="147" t="s">
        <v>157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 x14ac:dyDescent="0.2">
      <c r="A41" s="154"/>
      <c r="B41" s="155"/>
      <c r="C41" s="189" t="s">
        <v>444</v>
      </c>
      <c r="D41" s="160"/>
      <c r="E41" s="161">
        <v>100</v>
      </c>
      <c r="F41" s="158"/>
      <c r="G41" s="158"/>
      <c r="H41" s="158"/>
      <c r="I41" s="158"/>
      <c r="J41" s="158"/>
      <c r="K41" s="158"/>
      <c r="L41" s="158"/>
      <c r="M41" s="158"/>
      <c r="N41" s="157"/>
      <c r="O41" s="157"/>
      <c r="P41" s="157"/>
      <c r="Q41" s="157"/>
      <c r="R41" s="158"/>
      <c r="S41" s="158"/>
      <c r="T41" s="158"/>
      <c r="U41" s="158"/>
      <c r="V41" s="158"/>
      <c r="W41" s="158"/>
      <c r="X41" s="158"/>
      <c r="Y41" s="147"/>
      <c r="Z41" s="147"/>
      <c r="AA41" s="147"/>
      <c r="AB41" s="147"/>
      <c r="AC41" s="147"/>
      <c r="AD41" s="147"/>
      <c r="AE41" s="147"/>
      <c r="AF41" s="147"/>
      <c r="AG41" s="147" t="s">
        <v>159</v>
      </c>
      <c r="AH41" s="147">
        <v>0</v>
      </c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 x14ac:dyDescent="0.2">
      <c r="A42" s="174">
        <v>10</v>
      </c>
      <c r="B42" s="175" t="s">
        <v>228</v>
      </c>
      <c r="C42" s="188" t="s">
        <v>229</v>
      </c>
      <c r="D42" s="176" t="s">
        <v>189</v>
      </c>
      <c r="E42" s="177">
        <v>100</v>
      </c>
      <c r="F42" s="178"/>
      <c r="G42" s="179">
        <f>ROUND(E42*F42,2)</f>
        <v>0</v>
      </c>
      <c r="H42" s="159"/>
      <c r="I42" s="158">
        <f>ROUND(E42*H42,2)</f>
        <v>0</v>
      </c>
      <c r="J42" s="159"/>
      <c r="K42" s="158">
        <f>ROUND(E42*J42,2)</f>
        <v>0</v>
      </c>
      <c r="L42" s="158">
        <v>21</v>
      </c>
      <c r="M42" s="158">
        <f>G42*(1+L42/100)</f>
        <v>0</v>
      </c>
      <c r="N42" s="157">
        <v>0</v>
      </c>
      <c r="O42" s="157">
        <f>ROUND(E42*N42,2)</f>
        <v>0</v>
      </c>
      <c r="P42" s="157">
        <v>0</v>
      </c>
      <c r="Q42" s="157">
        <f>ROUND(E42*P42,2)</f>
        <v>0</v>
      </c>
      <c r="R42" s="158"/>
      <c r="S42" s="158" t="s">
        <v>155</v>
      </c>
      <c r="T42" s="158" t="s">
        <v>155</v>
      </c>
      <c r="U42" s="158">
        <v>1.0999999999999999E-2</v>
      </c>
      <c r="V42" s="158">
        <f>ROUND(E42*U42,2)</f>
        <v>1.1000000000000001</v>
      </c>
      <c r="W42" s="158"/>
      <c r="X42" s="158" t="s">
        <v>156</v>
      </c>
      <c r="Y42" s="147"/>
      <c r="Z42" s="147"/>
      <c r="AA42" s="147"/>
      <c r="AB42" s="147"/>
      <c r="AC42" s="147"/>
      <c r="AD42" s="147"/>
      <c r="AE42" s="147"/>
      <c r="AF42" s="147"/>
      <c r="AG42" s="147" t="s">
        <v>157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1" x14ac:dyDescent="0.2">
      <c r="A43" s="154"/>
      <c r="B43" s="155"/>
      <c r="C43" s="264" t="s">
        <v>412</v>
      </c>
      <c r="D43" s="265"/>
      <c r="E43" s="265"/>
      <c r="F43" s="265"/>
      <c r="G43" s="265"/>
      <c r="H43" s="158"/>
      <c r="I43" s="158"/>
      <c r="J43" s="158"/>
      <c r="K43" s="158"/>
      <c r="L43" s="158"/>
      <c r="M43" s="158"/>
      <c r="N43" s="157"/>
      <c r="O43" s="157"/>
      <c r="P43" s="157"/>
      <c r="Q43" s="157"/>
      <c r="R43" s="158"/>
      <c r="S43" s="158"/>
      <c r="T43" s="158"/>
      <c r="U43" s="158"/>
      <c r="V43" s="158"/>
      <c r="W43" s="158"/>
      <c r="X43" s="158"/>
      <c r="Y43" s="147"/>
      <c r="Z43" s="147"/>
      <c r="AA43" s="147"/>
      <c r="AB43" s="147"/>
      <c r="AC43" s="147"/>
      <c r="AD43" s="147"/>
      <c r="AE43" s="147"/>
      <c r="AF43" s="147"/>
      <c r="AG43" s="147" t="s">
        <v>179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 x14ac:dyDescent="0.2">
      <c r="A44" s="154"/>
      <c r="B44" s="155"/>
      <c r="C44" s="189" t="s">
        <v>445</v>
      </c>
      <c r="D44" s="160"/>
      <c r="E44" s="161">
        <v>100</v>
      </c>
      <c r="F44" s="158"/>
      <c r="G44" s="158"/>
      <c r="H44" s="158"/>
      <c r="I44" s="158"/>
      <c r="J44" s="158"/>
      <c r="K44" s="158"/>
      <c r="L44" s="158"/>
      <c r="M44" s="158"/>
      <c r="N44" s="157"/>
      <c r="O44" s="157"/>
      <c r="P44" s="157"/>
      <c r="Q44" s="157"/>
      <c r="R44" s="158"/>
      <c r="S44" s="158"/>
      <c r="T44" s="158"/>
      <c r="U44" s="158"/>
      <c r="V44" s="158"/>
      <c r="W44" s="158"/>
      <c r="X44" s="158"/>
      <c r="Y44" s="147"/>
      <c r="Z44" s="147"/>
      <c r="AA44" s="147"/>
      <c r="AB44" s="147"/>
      <c r="AC44" s="147"/>
      <c r="AD44" s="147"/>
      <c r="AE44" s="147"/>
      <c r="AF44" s="147"/>
      <c r="AG44" s="147" t="s">
        <v>159</v>
      </c>
      <c r="AH44" s="147">
        <v>5</v>
      </c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1" x14ac:dyDescent="0.2">
      <c r="A45" s="174">
        <v>11</v>
      </c>
      <c r="B45" s="175" t="s">
        <v>414</v>
      </c>
      <c r="C45" s="188" t="s">
        <v>415</v>
      </c>
      <c r="D45" s="176" t="s">
        <v>189</v>
      </c>
      <c r="E45" s="177">
        <v>210</v>
      </c>
      <c r="F45" s="178"/>
      <c r="G45" s="179">
        <f>ROUND(E45*F45,2)</f>
        <v>0</v>
      </c>
      <c r="H45" s="159"/>
      <c r="I45" s="158">
        <f>ROUND(E45*H45,2)</f>
        <v>0</v>
      </c>
      <c r="J45" s="159"/>
      <c r="K45" s="158">
        <f>ROUND(E45*J45,2)</f>
        <v>0</v>
      </c>
      <c r="L45" s="158">
        <v>21</v>
      </c>
      <c r="M45" s="158">
        <f>G45*(1+L45/100)</f>
        <v>0</v>
      </c>
      <c r="N45" s="157">
        <v>1</v>
      </c>
      <c r="O45" s="157">
        <f>ROUND(E45*N45,2)</f>
        <v>210</v>
      </c>
      <c r="P45" s="157">
        <v>0</v>
      </c>
      <c r="Q45" s="157">
        <f>ROUND(E45*P45,2)</f>
        <v>0</v>
      </c>
      <c r="R45" s="158"/>
      <c r="S45" s="158" t="s">
        <v>154</v>
      </c>
      <c r="T45" s="158" t="s">
        <v>432</v>
      </c>
      <c r="U45" s="158">
        <v>0</v>
      </c>
      <c r="V45" s="158">
        <f>ROUND(E45*U45,2)</f>
        <v>0</v>
      </c>
      <c r="W45" s="158"/>
      <c r="X45" s="158" t="s">
        <v>250</v>
      </c>
      <c r="Y45" s="147"/>
      <c r="Z45" s="147"/>
      <c r="AA45" s="147"/>
      <c r="AB45" s="147"/>
      <c r="AC45" s="147"/>
      <c r="AD45" s="147"/>
      <c r="AE45" s="147"/>
      <c r="AF45" s="147"/>
      <c r="AG45" s="147" t="s">
        <v>251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1" x14ac:dyDescent="0.2">
      <c r="A46" s="154"/>
      <c r="B46" s="155"/>
      <c r="C46" s="189" t="s">
        <v>446</v>
      </c>
      <c r="D46" s="160"/>
      <c r="E46" s="161">
        <v>210</v>
      </c>
      <c r="F46" s="158"/>
      <c r="G46" s="158"/>
      <c r="H46" s="158"/>
      <c r="I46" s="158"/>
      <c r="J46" s="158"/>
      <c r="K46" s="158"/>
      <c r="L46" s="158"/>
      <c r="M46" s="158"/>
      <c r="N46" s="157"/>
      <c r="O46" s="157"/>
      <c r="P46" s="157"/>
      <c r="Q46" s="157"/>
      <c r="R46" s="158"/>
      <c r="S46" s="158"/>
      <c r="T46" s="158"/>
      <c r="U46" s="158"/>
      <c r="V46" s="158"/>
      <c r="W46" s="158"/>
      <c r="X46" s="158"/>
      <c r="Y46" s="147"/>
      <c r="Z46" s="147"/>
      <c r="AA46" s="147"/>
      <c r="AB46" s="147"/>
      <c r="AC46" s="147"/>
      <c r="AD46" s="147"/>
      <c r="AE46" s="147"/>
      <c r="AF46" s="147"/>
      <c r="AG46" s="147" t="s">
        <v>159</v>
      </c>
      <c r="AH46" s="147">
        <v>0</v>
      </c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ht="22.5" outlineLevel="1" x14ac:dyDescent="0.2">
      <c r="A47" s="174">
        <v>12</v>
      </c>
      <c r="B47" s="175" t="s">
        <v>417</v>
      </c>
      <c r="C47" s="188" t="s">
        <v>418</v>
      </c>
      <c r="D47" s="176" t="s">
        <v>189</v>
      </c>
      <c r="E47" s="177">
        <v>310</v>
      </c>
      <c r="F47" s="178"/>
      <c r="G47" s="179">
        <f>ROUND(E47*F47,2)</f>
        <v>0</v>
      </c>
      <c r="H47" s="159"/>
      <c r="I47" s="158">
        <f>ROUND(E47*H47,2)</f>
        <v>0</v>
      </c>
      <c r="J47" s="159"/>
      <c r="K47" s="158">
        <f>ROUND(E47*J47,2)</f>
        <v>0</v>
      </c>
      <c r="L47" s="158">
        <v>21</v>
      </c>
      <c r="M47" s="158">
        <f>G47*(1+L47/100)</f>
        <v>0</v>
      </c>
      <c r="N47" s="157">
        <v>0</v>
      </c>
      <c r="O47" s="157">
        <f>ROUND(E47*N47,2)</f>
        <v>0</v>
      </c>
      <c r="P47" s="157">
        <v>0</v>
      </c>
      <c r="Q47" s="157">
        <f>ROUND(E47*P47,2)</f>
        <v>0</v>
      </c>
      <c r="R47" s="158"/>
      <c r="S47" s="158" t="s">
        <v>155</v>
      </c>
      <c r="T47" s="158" t="s">
        <v>155</v>
      </c>
      <c r="U47" s="158">
        <v>8.5999999999999993E-2</v>
      </c>
      <c r="V47" s="158">
        <f>ROUND(E47*U47,2)</f>
        <v>26.66</v>
      </c>
      <c r="W47" s="158"/>
      <c r="X47" s="158" t="s">
        <v>156</v>
      </c>
      <c r="Y47" s="147"/>
      <c r="Z47" s="147"/>
      <c r="AA47" s="147"/>
      <c r="AB47" s="147"/>
      <c r="AC47" s="147"/>
      <c r="AD47" s="147"/>
      <c r="AE47" s="147"/>
      <c r="AF47" s="147"/>
      <c r="AG47" s="147" t="s">
        <v>157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1" x14ac:dyDescent="0.2">
      <c r="A48" s="154"/>
      <c r="B48" s="155"/>
      <c r="C48" s="189" t="s">
        <v>447</v>
      </c>
      <c r="D48" s="160"/>
      <c r="E48" s="161"/>
      <c r="F48" s="158"/>
      <c r="G48" s="158"/>
      <c r="H48" s="158"/>
      <c r="I48" s="158"/>
      <c r="J48" s="158"/>
      <c r="K48" s="158"/>
      <c r="L48" s="158"/>
      <c r="M48" s="158"/>
      <c r="N48" s="157"/>
      <c r="O48" s="157"/>
      <c r="P48" s="157"/>
      <c r="Q48" s="157"/>
      <c r="R48" s="158"/>
      <c r="S48" s="158"/>
      <c r="T48" s="158"/>
      <c r="U48" s="158"/>
      <c r="V48" s="158"/>
      <c r="W48" s="158"/>
      <c r="X48" s="158"/>
      <c r="Y48" s="147"/>
      <c r="Z48" s="147"/>
      <c r="AA48" s="147"/>
      <c r="AB48" s="147"/>
      <c r="AC48" s="147"/>
      <c r="AD48" s="147"/>
      <c r="AE48" s="147"/>
      <c r="AF48" s="147"/>
      <c r="AG48" s="147" t="s">
        <v>159</v>
      </c>
      <c r="AH48" s="147">
        <v>0</v>
      </c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1" x14ac:dyDescent="0.2">
      <c r="A49" s="154"/>
      <c r="B49" s="155"/>
      <c r="C49" s="189" t="s">
        <v>448</v>
      </c>
      <c r="D49" s="160"/>
      <c r="E49" s="161">
        <v>40.619039999999998</v>
      </c>
      <c r="F49" s="158"/>
      <c r="G49" s="158"/>
      <c r="H49" s="158"/>
      <c r="I49" s="158"/>
      <c r="J49" s="158"/>
      <c r="K49" s="158"/>
      <c r="L49" s="158"/>
      <c r="M49" s="158"/>
      <c r="N49" s="157"/>
      <c r="O49" s="157"/>
      <c r="P49" s="157"/>
      <c r="Q49" s="157"/>
      <c r="R49" s="158"/>
      <c r="S49" s="158"/>
      <c r="T49" s="158"/>
      <c r="U49" s="158"/>
      <c r="V49" s="158"/>
      <c r="W49" s="158"/>
      <c r="X49" s="158"/>
      <c r="Y49" s="147"/>
      <c r="Z49" s="147"/>
      <c r="AA49" s="147"/>
      <c r="AB49" s="147"/>
      <c r="AC49" s="147"/>
      <c r="AD49" s="147"/>
      <c r="AE49" s="147"/>
      <c r="AF49" s="147"/>
      <c r="AG49" s="147" t="s">
        <v>159</v>
      </c>
      <c r="AH49" s="147">
        <v>0</v>
      </c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ht="22.5" outlineLevel="1" x14ac:dyDescent="0.2">
      <c r="A50" s="154"/>
      <c r="B50" s="155"/>
      <c r="C50" s="189" t="s">
        <v>449</v>
      </c>
      <c r="D50" s="160"/>
      <c r="E50" s="161">
        <v>34.481999999999999</v>
      </c>
      <c r="F50" s="158"/>
      <c r="G50" s="158"/>
      <c r="H50" s="158"/>
      <c r="I50" s="158"/>
      <c r="J50" s="158"/>
      <c r="K50" s="158"/>
      <c r="L50" s="158"/>
      <c r="M50" s="158"/>
      <c r="N50" s="157"/>
      <c r="O50" s="157"/>
      <c r="P50" s="157"/>
      <c r="Q50" s="157"/>
      <c r="R50" s="158"/>
      <c r="S50" s="158"/>
      <c r="T50" s="158"/>
      <c r="U50" s="158"/>
      <c r="V50" s="158"/>
      <c r="W50" s="158"/>
      <c r="X50" s="158"/>
      <c r="Y50" s="147"/>
      <c r="Z50" s="147"/>
      <c r="AA50" s="147"/>
      <c r="AB50" s="147"/>
      <c r="AC50" s="147"/>
      <c r="AD50" s="147"/>
      <c r="AE50" s="147"/>
      <c r="AF50" s="147"/>
      <c r="AG50" s="147" t="s">
        <v>159</v>
      </c>
      <c r="AH50" s="147">
        <v>0</v>
      </c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 x14ac:dyDescent="0.2">
      <c r="A51" s="154"/>
      <c r="B51" s="155"/>
      <c r="C51" s="189" t="s">
        <v>450</v>
      </c>
      <c r="D51" s="160"/>
      <c r="E51" s="161">
        <v>217.73400000000001</v>
      </c>
      <c r="F51" s="158"/>
      <c r="G51" s="158"/>
      <c r="H51" s="158"/>
      <c r="I51" s="158"/>
      <c r="J51" s="158"/>
      <c r="K51" s="158"/>
      <c r="L51" s="158"/>
      <c r="M51" s="158"/>
      <c r="N51" s="157"/>
      <c r="O51" s="157"/>
      <c r="P51" s="157"/>
      <c r="Q51" s="157"/>
      <c r="R51" s="158"/>
      <c r="S51" s="158"/>
      <c r="T51" s="158"/>
      <c r="U51" s="158"/>
      <c r="V51" s="158"/>
      <c r="W51" s="158"/>
      <c r="X51" s="158"/>
      <c r="Y51" s="147"/>
      <c r="Z51" s="147"/>
      <c r="AA51" s="147"/>
      <c r="AB51" s="147"/>
      <c r="AC51" s="147"/>
      <c r="AD51" s="147"/>
      <c r="AE51" s="147"/>
      <c r="AF51" s="147"/>
      <c r="AG51" s="147" t="s">
        <v>159</v>
      </c>
      <c r="AH51" s="147">
        <v>0</v>
      </c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1" x14ac:dyDescent="0.2">
      <c r="A52" s="154"/>
      <c r="B52" s="155"/>
      <c r="C52" s="189" t="s">
        <v>451</v>
      </c>
      <c r="D52" s="160"/>
      <c r="E52" s="161">
        <v>17.100000000000001</v>
      </c>
      <c r="F52" s="158"/>
      <c r="G52" s="158"/>
      <c r="H52" s="158"/>
      <c r="I52" s="158"/>
      <c r="J52" s="158"/>
      <c r="K52" s="158"/>
      <c r="L52" s="158"/>
      <c r="M52" s="158"/>
      <c r="N52" s="157"/>
      <c r="O52" s="157"/>
      <c r="P52" s="157"/>
      <c r="Q52" s="157"/>
      <c r="R52" s="158"/>
      <c r="S52" s="158"/>
      <c r="T52" s="158"/>
      <c r="U52" s="158"/>
      <c r="V52" s="158"/>
      <c r="W52" s="158"/>
      <c r="X52" s="158"/>
      <c r="Y52" s="147"/>
      <c r="Z52" s="147"/>
      <c r="AA52" s="147"/>
      <c r="AB52" s="147"/>
      <c r="AC52" s="147"/>
      <c r="AD52" s="147"/>
      <c r="AE52" s="147"/>
      <c r="AF52" s="147"/>
      <c r="AG52" s="147" t="s">
        <v>159</v>
      </c>
      <c r="AH52" s="147">
        <v>0</v>
      </c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1" x14ac:dyDescent="0.2">
      <c r="A53" s="154"/>
      <c r="B53" s="155"/>
      <c r="C53" s="189" t="s">
        <v>452</v>
      </c>
      <c r="D53" s="160"/>
      <c r="E53" s="161">
        <v>6.4960000000000004E-2</v>
      </c>
      <c r="F53" s="158"/>
      <c r="G53" s="158"/>
      <c r="H53" s="158"/>
      <c r="I53" s="158"/>
      <c r="J53" s="158"/>
      <c r="K53" s="158"/>
      <c r="L53" s="158"/>
      <c r="M53" s="158"/>
      <c r="N53" s="157"/>
      <c r="O53" s="157"/>
      <c r="P53" s="157"/>
      <c r="Q53" s="157"/>
      <c r="R53" s="158"/>
      <c r="S53" s="158"/>
      <c r="T53" s="158"/>
      <c r="U53" s="158"/>
      <c r="V53" s="158"/>
      <c r="W53" s="158"/>
      <c r="X53" s="158"/>
      <c r="Y53" s="147"/>
      <c r="Z53" s="147"/>
      <c r="AA53" s="147"/>
      <c r="AB53" s="147"/>
      <c r="AC53" s="147"/>
      <c r="AD53" s="147"/>
      <c r="AE53" s="147"/>
      <c r="AF53" s="147"/>
      <c r="AG53" s="147" t="s">
        <v>159</v>
      </c>
      <c r="AH53" s="147">
        <v>0</v>
      </c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1" x14ac:dyDescent="0.2">
      <c r="A54" s="174">
        <v>13</v>
      </c>
      <c r="B54" s="175" t="s">
        <v>430</v>
      </c>
      <c r="C54" s="188" t="s">
        <v>431</v>
      </c>
      <c r="D54" s="176" t="s">
        <v>153</v>
      </c>
      <c r="E54" s="177">
        <v>180</v>
      </c>
      <c r="F54" s="178"/>
      <c r="G54" s="179">
        <f>ROUND(E54*F54,2)</f>
        <v>0</v>
      </c>
      <c r="H54" s="159"/>
      <c r="I54" s="158">
        <f>ROUND(E54*H54,2)</f>
        <v>0</v>
      </c>
      <c r="J54" s="159"/>
      <c r="K54" s="158">
        <f>ROUND(E54*J54,2)</f>
        <v>0</v>
      </c>
      <c r="L54" s="158">
        <v>21</v>
      </c>
      <c r="M54" s="158">
        <f>G54*(1+L54/100)</f>
        <v>0</v>
      </c>
      <c r="N54" s="157">
        <v>0</v>
      </c>
      <c r="O54" s="157">
        <f>ROUND(E54*N54,2)</f>
        <v>0</v>
      </c>
      <c r="P54" s="157">
        <v>0</v>
      </c>
      <c r="Q54" s="157">
        <f>ROUND(E54*P54,2)</f>
        <v>0</v>
      </c>
      <c r="R54" s="158"/>
      <c r="S54" s="158" t="s">
        <v>154</v>
      </c>
      <c r="T54" s="158" t="s">
        <v>169</v>
      </c>
      <c r="U54" s="158">
        <v>0.107</v>
      </c>
      <c r="V54" s="158">
        <f>ROUND(E54*U54,2)</f>
        <v>19.260000000000002</v>
      </c>
      <c r="W54" s="158"/>
      <c r="X54" s="158" t="s">
        <v>156</v>
      </c>
      <c r="Y54" s="147"/>
      <c r="Z54" s="147"/>
      <c r="AA54" s="147"/>
      <c r="AB54" s="147"/>
      <c r="AC54" s="147"/>
      <c r="AD54" s="147"/>
      <c r="AE54" s="147"/>
      <c r="AF54" s="147"/>
      <c r="AG54" s="147" t="s">
        <v>157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1" x14ac:dyDescent="0.2">
      <c r="A55" s="154"/>
      <c r="B55" s="155"/>
      <c r="C55" s="189" t="s">
        <v>453</v>
      </c>
      <c r="D55" s="160"/>
      <c r="E55" s="161">
        <v>179.39</v>
      </c>
      <c r="F55" s="158"/>
      <c r="G55" s="158"/>
      <c r="H55" s="158"/>
      <c r="I55" s="158"/>
      <c r="J55" s="158"/>
      <c r="K55" s="158"/>
      <c r="L55" s="158"/>
      <c r="M55" s="158"/>
      <c r="N55" s="157"/>
      <c r="O55" s="157"/>
      <c r="P55" s="157"/>
      <c r="Q55" s="157"/>
      <c r="R55" s="158"/>
      <c r="S55" s="158"/>
      <c r="T55" s="158"/>
      <c r="U55" s="158"/>
      <c r="V55" s="158"/>
      <c r="W55" s="158"/>
      <c r="X55" s="158"/>
      <c r="Y55" s="147"/>
      <c r="Z55" s="147"/>
      <c r="AA55" s="147"/>
      <c r="AB55" s="147"/>
      <c r="AC55" s="147"/>
      <c r="AD55" s="147"/>
      <c r="AE55" s="147"/>
      <c r="AF55" s="147"/>
      <c r="AG55" s="147" t="s">
        <v>159</v>
      </c>
      <c r="AH55" s="147">
        <v>0</v>
      </c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1" x14ac:dyDescent="0.2">
      <c r="A56" s="154"/>
      <c r="B56" s="155"/>
      <c r="C56" s="189" t="s">
        <v>454</v>
      </c>
      <c r="D56" s="160"/>
      <c r="E56" s="161">
        <v>0.61</v>
      </c>
      <c r="F56" s="158"/>
      <c r="G56" s="158"/>
      <c r="H56" s="158"/>
      <c r="I56" s="158"/>
      <c r="J56" s="158"/>
      <c r="K56" s="158"/>
      <c r="L56" s="158"/>
      <c r="M56" s="158"/>
      <c r="N56" s="157"/>
      <c r="O56" s="157"/>
      <c r="P56" s="157"/>
      <c r="Q56" s="157"/>
      <c r="R56" s="158"/>
      <c r="S56" s="158"/>
      <c r="T56" s="158"/>
      <c r="U56" s="158"/>
      <c r="V56" s="158"/>
      <c r="W56" s="158"/>
      <c r="X56" s="158"/>
      <c r="Y56" s="147"/>
      <c r="Z56" s="147"/>
      <c r="AA56" s="147"/>
      <c r="AB56" s="147"/>
      <c r="AC56" s="147"/>
      <c r="AD56" s="147"/>
      <c r="AE56" s="147"/>
      <c r="AF56" s="147"/>
      <c r="AG56" s="147" t="s">
        <v>159</v>
      </c>
      <c r="AH56" s="147">
        <v>0</v>
      </c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1" x14ac:dyDescent="0.2">
      <c r="A57" s="174">
        <v>14</v>
      </c>
      <c r="B57" s="175" t="s">
        <v>434</v>
      </c>
      <c r="C57" s="188" t="s">
        <v>435</v>
      </c>
      <c r="D57" s="176" t="s">
        <v>436</v>
      </c>
      <c r="E57" s="177">
        <v>180</v>
      </c>
      <c r="F57" s="178"/>
      <c r="G57" s="179">
        <f>ROUND(E57*F57,2)</f>
        <v>0</v>
      </c>
      <c r="H57" s="159"/>
      <c r="I57" s="158">
        <f>ROUND(E57*H57,2)</f>
        <v>0</v>
      </c>
      <c r="J57" s="159"/>
      <c r="K57" s="158">
        <f>ROUND(E57*J57,2)</f>
        <v>0</v>
      </c>
      <c r="L57" s="158">
        <v>21</v>
      </c>
      <c r="M57" s="158">
        <f>G57*(1+L57/100)</f>
        <v>0</v>
      </c>
      <c r="N57" s="157">
        <v>2.5000000000000001E-2</v>
      </c>
      <c r="O57" s="157">
        <f>ROUND(E57*N57,2)</f>
        <v>4.5</v>
      </c>
      <c r="P57" s="157">
        <v>0</v>
      </c>
      <c r="Q57" s="157">
        <f>ROUND(E57*P57,2)</f>
        <v>0</v>
      </c>
      <c r="R57" s="158"/>
      <c r="S57" s="158" t="s">
        <v>154</v>
      </c>
      <c r="T57" s="158" t="s">
        <v>169</v>
      </c>
      <c r="U57" s="158">
        <v>0</v>
      </c>
      <c r="V57" s="158">
        <f>ROUND(E57*U57,2)</f>
        <v>0</v>
      </c>
      <c r="W57" s="158"/>
      <c r="X57" s="158" t="s">
        <v>250</v>
      </c>
      <c r="Y57" s="147"/>
      <c r="Z57" s="147"/>
      <c r="AA57" s="147"/>
      <c r="AB57" s="147"/>
      <c r="AC57" s="147"/>
      <c r="AD57" s="147"/>
      <c r="AE57" s="147"/>
      <c r="AF57" s="147"/>
      <c r="AG57" s="147" t="s">
        <v>251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1" x14ac:dyDescent="0.2">
      <c r="A58" s="154"/>
      <c r="B58" s="155"/>
      <c r="C58" s="264" t="s">
        <v>437</v>
      </c>
      <c r="D58" s="265"/>
      <c r="E58" s="265"/>
      <c r="F58" s="265"/>
      <c r="G58" s="265"/>
      <c r="H58" s="158"/>
      <c r="I58" s="158"/>
      <c r="J58" s="158"/>
      <c r="K58" s="158"/>
      <c r="L58" s="158"/>
      <c r="M58" s="158"/>
      <c r="N58" s="157"/>
      <c r="O58" s="157"/>
      <c r="P58" s="157"/>
      <c r="Q58" s="157"/>
      <c r="R58" s="158"/>
      <c r="S58" s="158"/>
      <c r="T58" s="158"/>
      <c r="U58" s="158"/>
      <c r="V58" s="158"/>
      <c r="W58" s="158"/>
      <c r="X58" s="158"/>
      <c r="Y58" s="147"/>
      <c r="Z58" s="147"/>
      <c r="AA58" s="147"/>
      <c r="AB58" s="147"/>
      <c r="AC58" s="147"/>
      <c r="AD58" s="147"/>
      <c r="AE58" s="147"/>
      <c r="AF58" s="147"/>
      <c r="AG58" s="147" t="s">
        <v>179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1" x14ac:dyDescent="0.2">
      <c r="A59" s="174">
        <v>15</v>
      </c>
      <c r="B59" s="175" t="s">
        <v>438</v>
      </c>
      <c r="C59" s="188" t="s">
        <v>439</v>
      </c>
      <c r="D59" s="176" t="s">
        <v>153</v>
      </c>
      <c r="E59" s="177">
        <v>180</v>
      </c>
      <c r="F59" s="178"/>
      <c r="G59" s="179">
        <f>ROUND(E59*F59,2)</f>
        <v>0</v>
      </c>
      <c r="H59" s="159"/>
      <c r="I59" s="158">
        <f>ROUND(E59*H59,2)</f>
        <v>0</v>
      </c>
      <c r="J59" s="159"/>
      <c r="K59" s="158">
        <f>ROUND(E59*J59,2)</f>
        <v>0</v>
      </c>
      <c r="L59" s="158">
        <v>21</v>
      </c>
      <c r="M59" s="158">
        <f>G59*(1+L59/100)</f>
        <v>0</v>
      </c>
      <c r="N59" s="157">
        <v>0</v>
      </c>
      <c r="O59" s="157">
        <f>ROUND(E59*N59,2)</f>
        <v>0</v>
      </c>
      <c r="P59" s="157">
        <v>0</v>
      </c>
      <c r="Q59" s="157">
        <f>ROUND(E59*P59,2)</f>
        <v>0</v>
      </c>
      <c r="R59" s="158"/>
      <c r="S59" s="158" t="s">
        <v>154</v>
      </c>
      <c r="T59" s="158" t="s">
        <v>169</v>
      </c>
      <c r="U59" s="158">
        <v>0.107</v>
      </c>
      <c r="V59" s="158">
        <f>ROUND(E59*U59,2)</f>
        <v>19.260000000000002</v>
      </c>
      <c r="W59" s="158"/>
      <c r="X59" s="158" t="s">
        <v>156</v>
      </c>
      <c r="Y59" s="147"/>
      <c r="Z59" s="147"/>
      <c r="AA59" s="147"/>
      <c r="AB59" s="147"/>
      <c r="AC59" s="147"/>
      <c r="AD59" s="147"/>
      <c r="AE59" s="147"/>
      <c r="AF59" s="147"/>
      <c r="AG59" s="147" t="s">
        <v>157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1" x14ac:dyDescent="0.2">
      <c r="A60" s="154"/>
      <c r="B60" s="155"/>
      <c r="C60" s="189" t="s">
        <v>453</v>
      </c>
      <c r="D60" s="160"/>
      <c r="E60" s="161">
        <v>179.39</v>
      </c>
      <c r="F60" s="158"/>
      <c r="G60" s="158"/>
      <c r="H60" s="158"/>
      <c r="I60" s="158"/>
      <c r="J60" s="158"/>
      <c r="K60" s="158"/>
      <c r="L60" s="158"/>
      <c r="M60" s="158"/>
      <c r="N60" s="157"/>
      <c r="O60" s="157"/>
      <c r="P60" s="157"/>
      <c r="Q60" s="157"/>
      <c r="R60" s="158"/>
      <c r="S60" s="158"/>
      <c r="T60" s="158"/>
      <c r="U60" s="158"/>
      <c r="V60" s="158"/>
      <c r="W60" s="158"/>
      <c r="X60" s="158"/>
      <c r="Y60" s="147"/>
      <c r="Z60" s="147"/>
      <c r="AA60" s="147"/>
      <c r="AB60" s="147"/>
      <c r="AC60" s="147"/>
      <c r="AD60" s="147"/>
      <c r="AE60" s="147"/>
      <c r="AF60" s="147"/>
      <c r="AG60" s="147" t="s">
        <v>159</v>
      </c>
      <c r="AH60" s="147">
        <v>0</v>
      </c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1" x14ac:dyDescent="0.2">
      <c r="A61" s="154"/>
      <c r="B61" s="155"/>
      <c r="C61" s="189" t="s">
        <v>454</v>
      </c>
      <c r="D61" s="160"/>
      <c r="E61" s="161">
        <v>0.61</v>
      </c>
      <c r="F61" s="158"/>
      <c r="G61" s="158"/>
      <c r="H61" s="158"/>
      <c r="I61" s="158"/>
      <c r="J61" s="158"/>
      <c r="K61" s="158"/>
      <c r="L61" s="158"/>
      <c r="M61" s="158"/>
      <c r="N61" s="157"/>
      <c r="O61" s="157"/>
      <c r="P61" s="157"/>
      <c r="Q61" s="157"/>
      <c r="R61" s="158"/>
      <c r="S61" s="158"/>
      <c r="T61" s="158"/>
      <c r="U61" s="158"/>
      <c r="V61" s="158"/>
      <c r="W61" s="158"/>
      <c r="X61" s="158"/>
      <c r="Y61" s="147"/>
      <c r="Z61" s="147"/>
      <c r="AA61" s="147"/>
      <c r="AB61" s="147"/>
      <c r="AC61" s="147"/>
      <c r="AD61" s="147"/>
      <c r="AE61" s="147"/>
      <c r="AF61" s="147"/>
      <c r="AG61" s="147" t="s">
        <v>159</v>
      </c>
      <c r="AH61" s="147">
        <v>0</v>
      </c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1" x14ac:dyDescent="0.2">
      <c r="A62" s="174">
        <v>16</v>
      </c>
      <c r="B62" s="175" t="s">
        <v>440</v>
      </c>
      <c r="C62" s="188" t="s">
        <v>441</v>
      </c>
      <c r="D62" s="176" t="s">
        <v>153</v>
      </c>
      <c r="E62" s="177">
        <v>77</v>
      </c>
      <c r="F62" s="178"/>
      <c r="G62" s="179">
        <f>ROUND(E62*F62,2)</f>
        <v>0</v>
      </c>
      <c r="H62" s="159"/>
      <c r="I62" s="158">
        <f>ROUND(E62*H62,2)</f>
        <v>0</v>
      </c>
      <c r="J62" s="159"/>
      <c r="K62" s="158">
        <f>ROUND(E62*J62,2)</f>
        <v>0</v>
      </c>
      <c r="L62" s="158">
        <v>21</v>
      </c>
      <c r="M62" s="158">
        <f>G62*(1+L62/100)</f>
        <v>0</v>
      </c>
      <c r="N62" s="157">
        <v>3.0000000000000001E-5</v>
      </c>
      <c r="O62" s="157">
        <f>ROUND(E62*N62,2)</f>
        <v>0</v>
      </c>
      <c r="P62" s="157">
        <v>0</v>
      </c>
      <c r="Q62" s="157">
        <f>ROUND(E62*P62,2)</f>
        <v>0</v>
      </c>
      <c r="R62" s="158"/>
      <c r="S62" s="158" t="s">
        <v>154</v>
      </c>
      <c r="T62" s="158" t="s">
        <v>432</v>
      </c>
      <c r="U62" s="158">
        <v>0.06</v>
      </c>
      <c r="V62" s="158">
        <f>ROUND(E62*U62,2)</f>
        <v>4.62</v>
      </c>
      <c r="W62" s="158"/>
      <c r="X62" s="158" t="s">
        <v>239</v>
      </c>
      <c r="Y62" s="147"/>
      <c r="Z62" s="147"/>
      <c r="AA62" s="147"/>
      <c r="AB62" s="147"/>
      <c r="AC62" s="147"/>
      <c r="AD62" s="147"/>
      <c r="AE62" s="147"/>
      <c r="AF62" s="147"/>
      <c r="AG62" s="147" t="s">
        <v>240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1" x14ac:dyDescent="0.2">
      <c r="A63" s="154"/>
      <c r="B63" s="155"/>
      <c r="C63" s="189" t="s">
        <v>455</v>
      </c>
      <c r="D63" s="160"/>
      <c r="E63" s="161">
        <v>76.983999999999995</v>
      </c>
      <c r="F63" s="158"/>
      <c r="G63" s="158"/>
      <c r="H63" s="158"/>
      <c r="I63" s="158"/>
      <c r="J63" s="158"/>
      <c r="K63" s="158"/>
      <c r="L63" s="158"/>
      <c r="M63" s="158"/>
      <c r="N63" s="157"/>
      <c r="O63" s="157"/>
      <c r="P63" s="157"/>
      <c r="Q63" s="157"/>
      <c r="R63" s="158"/>
      <c r="S63" s="158"/>
      <c r="T63" s="158"/>
      <c r="U63" s="158"/>
      <c r="V63" s="158"/>
      <c r="W63" s="158"/>
      <c r="X63" s="158"/>
      <c r="Y63" s="147"/>
      <c r="Z63" s="147"/>
      <c r="AA63" s="147"/>
      <c r="AB63" s="147"/>
      <c r="AC63" s="147"/>
      <c r="AD63" s="147"/>
      <c r="AE63" s="147"/>
      <c r="AF63" s="147"/>
      <c r="AG63" s="147" t="s">
        <v>159</v>
      </c>
      <c r="AH63" s="147">
        <v>0</v>
      </c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1" x14ac:dyDescent="0.2">
      <c r="A64" s="154"/>
      <c r="B64" s="155"/>
      <c r="C64" s="189" t="s">
        <v>456</v>
      </c>
      <c r="D64" s="160"/>
      <c r="E64" s="161">
        <v>1.6E-2</v>
      </c>
      <c r="F64" s="158"/>
      <c r="G64" s="158"/>
      <c r="H64" s="158"/>
      <c r="I64" s="158"/>
      <c r="J64" s="158"/>
      <c r="K64" s="158"/>
      <c r="L64" s="158"/>
      <c r="M64" s="158"/>
      <c r="N64" s="157"/>
      <c r="O64" s="157"/>
      <c r="P64" s="157"/>
      <c r="Q64" s="157"/>
      <c r="R64" s="158"/>
      <c r="S64" s="158"/>
      <c r="T64" s="158"/>
      <c r="U64" s="158"/>
      <c r="V64" s="158"/>
      <c r="W64" s="158"/>
      <c r="X64" s="158"/>
      <c r="Y64" s="147"/>
      <c r="Z64" s="147"/>
      <c r="AA64" s="147"/>
      <c r="AB64" s="147"/>
      <c r="AC64" s="147"/>
      <c r="AD64" s="147"/>
      <c r="AE64" s="147"/>
      <c r="AF64" s="147"/>
      <c r="AG64" s="147" t="s">
        <v>159</v>
      </c>
      <c r="AH64" s="147">
        <v>0</v>
      </c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x14ac:dyDescent="0.2">
      <c r="A65" s="164" t="s">
        <v>149</v>
      </c>
      <c r="B65" s="165" t="s">
        <v>102</v>
      </c>
      <c r="C65" s="187" t="s">
        <v>103</v>
      </c>
      <c r="D65" s="166"/>
      <c r="E65" s="167"/>
      <c r="F65" s="168"/>
      <c r="G65" s="169">
        <f>SUMIF(AG66:AG87,"&lt;&gt;NOR",G66:G87)</f>
        <v>0</v>
      </c>
      <c r="H65" s="163"/>
      <c r="I65" s="163">
        <f>SUM(I66:I87)</f>
        <v>0</v>
      </c>
      <c r="J65" s="163"/>
      <c r="K65" s="163">
        <f>SUM(K66:K87)</f>
        <v>0</v>
      </c>
      <c r="L65" s="163"/>
      <c r="M65" s="163">
        <f>SUM(M66:M87)</f>
        <v>0</v>
      </c>
      <c r="N65" s="162"/>
      <c r="O65" s="162">
        <f>SUM(O66:O87)</f>
        <v>129.1</v>
      </c>
      <c r="P65" s="162"/>
      <c r="Q65" s="162">
        <f>SUM(Q66:Q87)</f>
        <v>0</v>
      </c>
      <c r="R65" s="163"/>
      <c r="S65" s="163"/>
      <c r="T65" s="163"/>
      <c r="U65" s="163"/>
      <c r="V65" s="163">
        <f>SUM(V66:V87)</f>
        <v>55.91</v>
      </c>
      <c r="W65" s="163"/>
      <c r="X65" s="163"/>
      <c r="AG65" t="s">
        <v>150</v>
      </c>
    </row>
    <row r="66" spans="1:60" outlineLevel="1" x14ac:dyDescent="0.2">
      <c r="A66" s="174">
        <v>17</v>
      </c>
      <c r="B66" s="175" t="s">
        <v>457</v>
      </c>
      <c r="C66" s="188" t="s">
        <v>458</v>
      </c>
      <c r="D66" s="176" t="s">
        <v>189</v>
      </c>
      <c r="E66" s="177">
        <v>76.8</v>
      </c>
      <c r="F66" s="178"/>
      <c r="G66" s="179">
        <f>ROUND(E66*F66,2)</f>
        <v>0</v>
      </c>
      <c r="H66" s="159"/>
      <c r="I66" s="158">
        <f>ROUND(E66*H66,2)</f>
        <v>0</v>
      </c>
      <c r="J66" s="159"/>
      <c r="K66" s="158">
        <f>ROUND(E66*J66,2)</f>
        <v>0</v>
      </c>
      <c r="L66" s="158">
        <v>21</v>
      </c>
      <c r="M66" s="158">
        <f>G66*(1+L66/100)</f>
        <v>0</v>
      </c>
      <c r="N66" s="157">
        <v>0</v>
      </c>
      <c r="O66" s="157">
        <f>ROUND(E66*N66,2)</f>
        <v>0</v>
      </c>
      <c r="P66" s="157">
        <v>0</v>
      </c>
      <c r="Q66" s="157">
        <f>ROUND(E66*P66,2)</f>
        <v>0</v>
      </c>
      <c r="R66" s="158"/>
      <c r="S66" s="158" t="s">
        <v>155</v>
      </c>
      <c r="T66" s="158" t="s">
        <v>155</v>
      </c>
      <c r="U66" s="158">
        <v>0.12</v>
      </c>
      <c r="V66" s="158">
        <f>ROUND(E66*U66,2)</f>
        <v>9.2200000000000006</v>
      </c>
      <c r="W66" s="158"/>
      <c r="X66" s="158" t="s">
        <v>156</v>
      </c>
      <c r="Y66" s="147"/>
      <c r="Z66" s="147"/>
      <c r="AA66" s="147"/>
      <c r="AB66" s="147"/>
      <c r="AC66" s="147"/>
      <c r="AD66" s="147"/>
      <c r="AE66" s="147"/>
      <c r="AF66" s="147"/>
      <c r="AG66" s="147" t="s">
        <v>157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1" x14ac:dyDescent="0.2">
      <c r="A67" s="154"/>
      <c r="B67" s="155"/>
      <c r="C67" s="189" t="s">
        <v>459</v>
      </c>
      <c r="D67" s="160"/>
      <c r="E67" s="161">
        <v>76.8</v>
      </c>
      <c r="F67" s="158"/>
      <c r="G67" s="158"/>
      <c r="H67" s="158"/>
      <c r="I67" s="158"/>
      <c r="J67" s="158"/>
      <c r="K67" s="158"/>
      <c r="L67" s="158"/>
      <c r="M67" s="158"/>
      <c r="N67" s="157"/>
      <c r="O67" s="157"/>
      <c r="P67" s="157"/>
      <c r="Q67" s="157"/>
      <c r="R67" s="158"/>
      <c r="S67" s="158"/>
      <c r="T67" s="158"/>
      <c r="U67" s="158"/>
      <c r="V67" s="158"/>
      <c r="W67" s="158"/>
      <c r="X67" s="158"/>
      <c r="Y67" s="147"/>
      <c r="Z67" s="147"/>
      <c r="AA67" s="147"/>
      <c r="AB67" s="147"/>
      <c r="AC67" s="147"/>
      <c r="AD67" s="147"/>
      <c r="AE67" s="147"/>
      <c r="AF67" s="147"/>
      <c r="AG67" s="147" t="s">
        <v>159</v>
      </c>
      <c r="AH67" s="147">
        <v>0</v>
      </c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1" x14ac:dyDescent="0.2">
      <c r="A68" s="174">
        <v>18</v>
      </c>
      <c r="B68" s="175" t="s">
        <v>460</v>
      </c>
      <c r="C68" s="188" t="s">
        <v>461</v>
      </c>
      <c r="D68" s="176" t="s">
        <v>189</v>
      </c>
      <c r="E68" s="177">
        <v>38.4</v>
      </c>
      <c r="F68" s="178"/>
      <c r="G68" s="179">
        <f>ROUND(E68*F68,2)</f>
        <v>0</v>
      </c>
      <c r="H68" s="159"/>
      <c r="I68" s="158">
        <f>ROUND(E68*H68,2)</f>
        <v>0</v>
      </c>
      <c r="J68" s="159"/>
      <c r="K68" s="158">
        <f>ROUND(E68*J68,2)</f>
        <v>0</v>
      </c>
      <c r="L68" s="158">
        <v>21</v>
      </c>
      <c r="M68" s="158">
        <f>G68*(1+L68/100)</f>
        <v>0</v>
      </c>
      <c r="N68" s="157">
        <v>0</v>
      </c>
      <c r="O68" s="157">
        <f>ROUND(E68*N68,2)</f>
        <v>0</v>
      </c>
      <c r="P68" s="157">
        <v>0</v>
      </c>
      <c r="Q68" s="157">
        <f>ROUND(E68*P68,2)</f>
        <v>0</v>
      </c>
      <c r="R68" s="158"/>
      <c r="S68" s="158" t="s">
        <v>155</v>
      </c>
      <c r="T68" s="158" t="s">
        <v>155</v>
      </c>
      <c r="U68" s="158">
        <v>4.3099999999999999E-2</v>
      </c>
      <c r="V68" s="158">
        <f>ROUND(E68*U68,2)</f>
        <v>1.66</v>
      </c>
      <c r="W68" s="158"/>
      <c r="X68" s="158" t="s">
        <v>156</v>
      </c>
      <c r="Y68" s="147"/>
      <c r="Z68" s="147"/>
      <c r="AA68" s="147"/>
      <c r="AB68" s="147"/>
      <c r="AC68" s="147"/>
      <c r="AD68" s="147"/>
      <c r="AE68" s="147"/>
      <c r="AF68" s="147"/>
      <c r="AG68" s="147" t="s">
        <v>157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1" x14ac:dyDescent="0.2">
      <c r="A69" s="154"/>
      <c r="B69" s="155"/>
      <c r="C69" s="189" t="s">
        <v>462</v>
      </c>
      <c r="D69" s="160"/>
      <c r="E69" s="161">
        <v>38.4</v>
      </c>
      <c r="F69" s="158"/>
      <c r="G69" s="158"/>
      <c r="H69" s="158"/>
      <c r="I69" s="158"/>
      <c r="J69" s="158"/>
      <c r="K69" s="158"/>
      <c r="L69" s="158"/>
      <c r="M69" s="158"/>
      <c r="N69" s="157"/>
      <c r="O69" s="157"/>
      <c r="P69" s="157"/>
      <c r="Q69" s="157"/>
      <c r="R69" s="158"/>
      <c r="S69" s="158"/>
      <c r="T69" s="158"/>
      <c r="U69" s="158"/>
      <c r="V69" s="158"/>
      <c r="W69" s="158"/>
      <c r="X69" s="158"/>
      <c r="Y69" s="147"/>
      <c r="Z69" s="147"/>
      <c r="AA69" s="147"/>
      <c r="AB69" s="147"/>
      <c r="AC69" s="147"/>
      <c r="AD69" s="147"/>
      <c r="AE69" s="147"/>
      <c r="AF69" s="147"/>
      <c r="AG69" s="147" t="s">
        <v>159</v>
      </c>
      <c r="AH69" s="147">
        <v>0</v>
      </c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1" x14ac:dyDescent="0.2">
      <c r="A70" s="174">
        <v>19</v>
      </c>
      <c r="B70" s="175" t="s">
        <v>204</v>
      </c>
      <c r="C70" s="188" t="s">
        <v>205</v>
      </c>
      <c r="D70" s="176" t="s">
        <v>189</v>
      </c>
      <c r="E70" s="177">
        <v>10.199999999999999</v>
      </c>
      <c r="F70" s="178"/>
      <c r="G70" s="179">
        <f>ROUND(E70*F70,2)</f>
        <v>0</v>
      </c>
      <c r="H70" s="159"/>
      <c r="I70" s="158">
        <f>ROUND(E70*H70,2)</f>
        <v>0</v>
      </c>
      <c r="J70" s="159"/>
      <c r="K70" s="158">
        <f>ROUND(E70*J70,2)</f>
        <v>0</v>
      </c>
      <c r="L70" s="158">
        <v>21</v>
      </c>
      <c r="M70" s="158">
        <f>G70*(1+L70/100)</f>
        <v>0</v>
      </c>
      <c r="N70" s="157">
        <v>0</v>
      </c>
      <c r="O70" s="157">
        <f>ROUND(E70*N70,2)</f>
        <v>0</v>
      </c>
      <c r="P70" s="157">
        <v>0</v>
      </c>
      <c r="Q70" s="157">
        <f>ROUND(E70*P70,2)</f>
        <v>0</v>
      </c>
      <c r="R70" s="158"/>
      <c r="S70" s="158" t="s">
        <v>155</v>
      </c>
      <c r="T70" s="158" t="s">
        <v>155</v>
      </c>
      <c r="U70" s="158">
        <v>0.36499999999999999</v>
      </c>
      <c r="V70" s="158">
        <f>ROUND(E70*U70,2)</f>
        <v>3.72</v>
      </c>
      <c r="W70" s="158"/>
      <c r="X70" s="158" t="s">
        <v>156</v>
      </c>
      <c r="Y70" s="147"/>
      <c r="Z70" s="147"/>
      <c r="AA70" s="147"/>
      <c r="AB70" s="147"/>
      <c r="AC70" s="147"/>
      <c r="AD70" s="147"/>
      <c r="AE70" s="147"/>
      <c r="AF70" s="147"/>
      <c r="AG70" s="147" t="s">
        <v>157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1" x14ac:dyDescent="0.2">
      <c r="A71" s="154"/>
      <c r="B71" s="155"/>
      <c r="C71" s="189" t="s">
        <v>463</v>
      </c>
      <c r="D71" s="160"/>
      <c r="E71" s="161">
        <v>10.199999999999999</v>
      </c>
      <c r="F71" s="158"/>
      <c r="G71" s="158"/>
      <c r="H71" s="158"/>
      <c r="I71" s="158"/>
      <c r="J71" s="158"/>
      <c r="K71" s="158"/>
      <c r="L71" s="158"/>
      <c r="M71" s="158"/>
      <c r="N71" s="157"/>
      <c r="O71" s="157"/>
      <c r="P71" s="157"/>
      <c r="Q71" s="157"/>
      <c r="R71" s="158"/>
      <c r="S71" s="158"/>
      <c r="T71" s="158"/>
      <c r="U71" s="158"/>
      <c r="V71" s="158"/>
      <c r="W71" s="158"/>
      <c r="X71" s="158"/>
      <c r="Y71" s="147"/>
      <c r="Z71" s="147"/>
      <c r="AA71" s="147"/>
      <c r="AB71" s="147"/>
      <c r="AC71" s="147"/>
      <c r="AD71" s="147"/>
      <c r="AE71" s="147"/>
      <c r="AF71" s="147"/>
      <c r="AG71" s="147" t="s">
        <v>159</v>
      </c>
      <c r="AH71" s="147">
        <v>0</v>
      </c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1" x14ac:dyDescent="0.2">
      <c r="A72" s="174">
        <v>20</v>
      </c>
      <c r="B72" s="175" t="s">
        <v>209</v>
      </c>
      <c r="C72" s="188" t="s">
        <v>210</v>
      </c>
      <c r="D72" s="176" t="s">
        <v>189</v>
      </c>
      <c r="E72" s="177">
        <v>5.0999999999999996</v>
      </c>
      <c r="F72" s="178"/>
      <c r="G72" s="179">
        <f>ROUND(E72*F72,2)</f>
        <v>0</v>
      </c>
      <c r="H72" s="159"/>
      <c r="I72" s="158">
        <f>ROUND(E72*H72,2)</f>
        <v>0</v>
      </c>
      <c r="J72" s="159"/>
      <c r="K72" s="158">
        <f>ROUND(E72*J72,2)</f>
        <v>0</v>
      </c>
      <c r="L72" s="158">
        <v>21</v>
      </c>
      <c r="M72" s="158">
        <f>G72*(1+L72/100)</f>
        <v>0</v>
      </c>
      <c r="N72" s="157">
        <v>0</v>
      </c>
      <c r="O72" s="157">
        <f>ROUND(E72*N72,2)</f>
        <v>0</v>
      </c>
      <c r="P72" s="157">
        <v>0</v>
      </c>
      <c r="Q72" s="157">
        <f>ROUND(E72*P72,2)</f>
        <v>0</v>
      </c>
      <c r="R72" s="158"/>
      <c r="S72" s="158" t="s">
        <v>155</v>
      </c>
      <c r="T72" s="158" t="s">
        <v>155</v>
      </c>
      <c r="U72" s="158">
        <v>0.38979999999999998</v>
      </c>
      <c r="V72" s="158">
        <f>ROUND(E72*U72,2)</f>
        <v>1.99</v>
      </c>
      <c r="W72" s="158"/>
      <c r="X72" s="158" t="s">
        <v>156</v>
      </c>
      <c r="Y72" s="147"/>
      <c r="Z72" s="147"/>
      <c r="AA72" s="147"/>
      <c r="AB72" s="147"/>
      <c r="AC72" s="147"/>
      <c r="AD72" s="147"/>
      <c r="AE72" s="147"/>
      <c r="AF72" s="147"/>
      <c r="AG72" s="147" t="s">
        <v>157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1" x14ac:dyDescent="0.2">
      <c r="A73" s="154"/>
      <c r="B73" s="155"/>
      <c r="C73" s="189" t="s">
        <v>464</v>
      </c>
      <c r="D73" s="160"/>
      <c r="E73" s="161">
        <v>5.0999999999999996</v>
      </c>
      <c r="F73" s="158"/>
      <c r="G73" s="158"/>
      <c r="H73" s="158"/>
      <c r="I73" s="158"/>
      <c r="J73" s="158"/>
      <c r="K73" s="158"/>
      <c r="L73" s="158"/>
      <c r="M73" s="158"/>
      <c r="N73" s="157"/>
      <c r="O73" s="157"/>
      <c r="P73" s="157"/>
      <c r="Q73" s="157"/>
      <c r="R73" s="158"/>
      <c r="S73" s="158"/>
      <c r="T73" s="158"/>
      <c r="U73" s="158"/>
      <c r="V73" s="158"/>
      <c r="W73" s="158"/>
      <c r="X73" s="158"/>
      <c r="Y73" s="147"/>
      <c r="Z73" s="147"/>
      <c r="AA73" s="147"/>
      <c r="AB73" s="147"/>
      <c r="AC73" s="147"/>
      <c r="AD73" s="147"/>
      <c r="AE73" s="147"/>
      <c r="AF73" s="147"/>
      <c r="AG73" s="147" t="s">
        <v>159</v>
      </c>
      <c r="AH73" s="147">
        <v>0</v>
      </c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1" x14ac:dyDescent="0.2">
      <c r="A74" s="174">
        <v>21</v>
      </c>
      <c r="B74" s="175" t="s">
        <v>465</v>
      </c>
      <c r="C74" s="188" t="s">
        <v>466</v>
      </c>
      <c r="D74" s="176" t="s">
        <v>189</v>
      </c>
      <c r="E74" s="177">
        <v>64</v>
      </c>
      <c r="F74" s="178"/>
      <c r="G74" s="179">
        <f>ROUND(E74*F74,2)</f>
        <v>0</v>
      </c>
      <c r="H74" s="159"/>
      <c r="I74" s="158">
        <f>ROUND(E74*H74,2)</f>
        <v>0</v>
      </c>
      <c r="J74" s="159"/>
      <c r="K74" s="158">
        <f>ROUND(E74*J74,2)</f>
        <v>0</v>
      </c>
      <c r="L74" s="158">
        <v>21</v>
      </c>
      <c r="M74" s="158">
        <f>G74*(1+L74/100)</f>
        <v>0</v>
      </c>
      <c r="N74" s="157">
        <v>0</v>
      </c>
      <c r="O74" s="157">
        <f>ROUND(E74*N74,2)</f>
        <v>0</v>
      </c>
      <c r="P74" s="157">
        <v>0</v>
      </c>
      <c r="Q74" s="157">
        <f>ROUND(E74*P74,2)</f>
        <v>0</v>
      </c>
      <c r="R74" s="158"/>
      <c r="S74" s="158" t="s">
        <v>155</v>
      </c>
      <c r="T74" s="158" t="s">
        <v>155</v>
      </c>
      <c r="U74" s="158">
        <v>0.20200000000000001</v>
      </c>
      <c r="V74" s="158">
        <f>ROUND(E74*U74,2)</f>
        <v>12.93</v>
      </c>
      <c r="W74" s="158"/>
      <c r="X74" s="158" t="s">
        <v>156</v>
      </c>
      <c r="Y74" s="147"/>
      <c r="Z74" s="147"/>
      <c r="AA74" s="147"/>
      <c r="AB74" s="147"/>
      <c r="AC74" s="147"/>
      <c r="AD74" s="147"/>
      <c r="AE74" s="147"/>
      <c r="AF74" s="147"/>
      <c r="AG74" s="147" t="s">
        <v>157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1" x14ac:dyDescent="0.2">
      <c r="A75" s="154"/>
      <c r="B75" s="155"/>
      <c r="C75" s="189" t="s">
        <v>467</v>
      </c>
      <c r="D75" s="160"/>
      <c r="E75" s="161">
        <v>64</v>
      </c>
      <c r="F75" s="158"/>
      <c r="G75" s="158"/>
      <c r="H75" s="158"/>
      <c r="I75" s="158"/>
      <c r="J75" s="158"/>
      <c r="K75" s="158"/>
      <c r="L75" s="158"/>
      <c r="M75" s="158"/>
      <c r="N75" s="157"/>
      <c r="O75" s="157"/>
      <c r="P75" s="157"/>
      <c r="Q75" s="157"/>
      <c r="R75" s="158"/>
      <c r="S75" s="158"/>
      <c r="T75" s="158"/>
      <c r="U75" s="158"/>
      <c r="V75" s="158"/>
      <c r="W75" s="158"/>
      <c r="X75" s="158"/>
      <c r="Y75" s="147"/>
      <c r="Z75" s="147"/>
      <c r="AA75" s="147"/>
      <c r="AB75" s="147"/>
      <c r="AC75" s="147"/>
      <c r="AD75" s="147"/>
      <c r="AE75" s="147"/>
      <c r="AF75" s="147"/>
      <c r="AG75" s="147" t="s">
        <v>159</v>
      </c>
      <c r="AH75" s="147">
        <v>0</v>
      </c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1" x14ac:dyDescent="0.2">
      <c r="A76" s="174">
        <v>22</v>
      </c>
      <c r="B76" s="175" t="s">
        <v>468</v>
      </c>
      <c r="C76" s="188" t="s">
        <v>469</v>
      </c>
      <c r="D76" s="176" t="s">
        <v>185</v>
      </c>
      <c r="E76" s="177">
        <v>121.6</v>
      </c>
      <c r="F76" s="178"/>
      <c r="G76" s="179">
        <f>ROUND(E76*F76,2)</f>
        <v>0</v>
      </c>
      <c r="H76" s="159"/>
      <c r="I76" s="158">
        <f>ROUND(E76*H76,2)</f>
        <v>0</v>
      </c>
      <c r="J76" s="159"/>
      <c r="K76" s="158">
        <f>ROUND(E76*J76,2)</f>
        <v>0</v>
      </c>
      <c r="L76" s="158">
        <v>21</v>
      </c>
      <c r="M76" s="158">
        <f>G76*(1+L76/100)</f>
        <v>0</v>
      </c>
      <c r="N76" s="157">
        <v>1</v>
      </c>
      <c r="O76" s="157">
        <f>ROUND(E76*N76,2)</f>
        <v>121.6</v>
      </c>
      <c r="P76" s="157">
        <v>0</v>
      </c>
      <c r="Q76" s="157">
        <f>ROUND(E76*P76,2)</f>
        <v>0</v>
      </c>
      <c r="R76" s="158"/>
      <c r="S76" s="158" t="s">
        <v>154</v>
      </c>
      <c r="T76" s="158" t="s">
        <v>169</v>
      </c>
      <c r="U76" s="158">
        <v>0</v>
      </c>
      <c r="V76" s="158">
        <f>ROUND(E76*U76,2)</f>
        <v>0</v>
      </c>
      <c r="W76" s="158"/>
      <c r="X76" s="158" t="s">
        <v>250</v>
      </c>
      <c r="Y76" s="147"/>
      <c r="Z76" s="147"/>
      <c r="AA76" s="147"/>
      <c r="AB76" s="147"/>
      <c r="AC76" s="147"/>
      <c r="AD76" s="147"/>
      <c r="AE76" s="147"/>
      <c r="AF76" s="147"/>
      <c r="AG76" s="147" t="s">
        <v>251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1" x14ac:dyDescent="0.2">
      <c r="A77" s="154"/>
      <c r="B77" s="155"/>
      <c r="C77" s="189" t="s">
        <v>470</v>
      </c>
      <c r="D77" s="160"/>
      <c r="E77" s="161">
        <v>121.6</v>
      </c>
      <c r="F77" s="158"/>
      <c r="G77" s="158"/>
      <c r="H77" s="158"/>
      <c r="I77" s="158"/>
      <c r="J77" s="158"/>
      <c r="K77" s="158"/>
      <c r="L77" s="158"/>
      <c r="M77" s="158"/>
      <c r="N77" s="157"/>
      <c r="O77" s="157"/>
      <c r="P77" s="157"/>
      <c r="Q77" s="157"/>
      <c r="R77" s="158"/>
      <c r="S77" s="158"/>
      <c r="T77" s="158"/>
      <c r="U77" s="158"/>
      <c r="V77" s="158"/>
      <c r="W77" s="158"/>
      <c r="X77" s="158"/>
      <c r="Y77" s="147"/>
      <c r="Z77" s="147"/>
      <c r="AA77" s="147"/>
      <c r="AB77" s="147"/>
      <c r="AC77" s="147"/>
      <c r="AD77" s="147"/>
      <c r="AE77" s="147"/>
      <c r="AF77" s="147"/>
      <c r="AG77" s="147" t="s">
        <v>159</v>
      </c>
      <c r="AH77" s="147">
        <v>0</v>
      </c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1" x14ac:dyDescent="0.2">
      <c r="A78" s="174">
        <v>23</v>
      </c>
      <c r="B78" s="175" t="s">
        <v>228</v>
      </c>
      <c r="C78" s="188" t="s">
        <v>229</v>
      </c>
      <c r="D78" s="176" t="s">
        <v>189</v>
      </c>
      <c r="E78" s="177">
        <v>80.900000000000006</v>
      </c>
      <c r="F78" s="178"/>
      <c r="G78" s="179">
        <f>ROUND(E78*F78,2)</f>
        <v>0</v>
      </c>
      <c r="H78" s="159"/>
      <c r="I78" s="158">
        <f>ROUND(E78*H78,2)</f>
        <v>0</v>
      </c>
      <c r="J78" s="159"/>
      <c r="K78" s="158">
        <f>ROUND(E78*J78,2)</f>
        <v>0</v>
      </c>
      <c r="L78" s="158">
        <v>21</v>
      </c>
      <c r="M78" s="158">
        <f>G78*(1+L78/100)</f>
        <v>0</v>
      </c>
      <c r="N78" s="157">
        <v>0</v>
      </c>
      <c r="O78" s="157">
        <f>ROUND(E78*N78,2)</f>
        <v>0</v>
      </c>
      <c r="P78" s="157">
        <v>0</v>
      </c>
      <c r="Q78" s="157">
        <f>ROUND(E78*P78,2)</f>
        <v>0</v>
      </c>
      <c r="R78" s="158"/>
      <c r="S78" s="158" t="s">
        <v>155</v>
      </c>
      <c r="T78" s="158" t="s">
        <v>155</v>
      </c>
      <c r="U78" s="158">
        <v>1.0999999999999999E-2</v>
      </c>
      <c r="V78" s="158">
        <f>ROUND(E78*U78,2)</f>
        <v>0.89</v>
      </c>
      <c r="W78" s="158"/>
      <c r="X78" s="158" t="s">
        <v>156</v>
      </c>
      <c r="Y78" s="147"/>
      <c r="Z78" s="147"/>
      <c r="AA78" s="147"/>
      <c r="AB78" s="147"/>
      <c r="AC78" s="147"/>
      <c r="AD78" s="147"/>
      <c r="AE78" s="147"/>
      <c r="AF78" s="147"/>
      <c r="AG78" s="147" t="s">
        <v>157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ht="22.5" outlineLevel="1" x14ac:dyDescent="0.2">
      <c r="A79" s="154"/>
      <c r="B79" s="155"/>
      <c r="C79" s="189" t="s">
        <v>471</v>
      </c>
      <c r="D79" s="160"/>
      <c r="E79" s="161">
        <v>80.88</v>
      </c>
      <c r="F79" s="158"/>
      <c r="G79" s="158"/>
      <c r="H79" s="158"/>
      <c r="I79" s="158"/>
      <c r="J79" s="158"/>
      <c r="K79" s="158"/>
      <c r="L79" s="158"/>
      <c r="M79" s="158"/>
      <c r="N79" s="157"/>
      <c r="O79" s="157"/>
      <c r="P79" s="157"/>
      <c r="Q79" s="157"/>
      <c r="R79" s="158"/>
      <c r="S79" s="158"/>
      <c r="T79" s="158"/>
      <c r="U79" s="158"/>
      <c r="V79" s="158"/>
      <c r="W79" s="158"/>
      <c r="X79" s="158"/>
      <c r="Y79" s="147"/>
      <c r="Z79" s="147"/>
      <c r="AA79" s="147"/>
      <c r="AB79" s="147"/>
      <c r="AC79" s="147"/>
      <c r="AD79" s="147"/>
      <c r="AE79" s="147"/>
      <c r="AF79" s="147"/>
      <c r="AG79" s="147" t="s">
        <v>159</v>
      </c>
      <c r="AH79" s="147">
        <v>0</v>
      </c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1" x14ac:dyDescent="0.2">
      <c r="A80" s="154"/>
      <c r="B80" s="155"/>
      <c r="C80" s="189" t="s">
        <v>208</v>
      </c>
      <c r="D80" s="160"/>
      <c r="E80" s="161">
        <v>0.02</v>
      </c>
      <c r="F80" s="158"/>
      <c r="G80" s="158"/>
      <c r="H80" s="158"/>
      <c r="I80" s="158"/>
      <c r="J80" s="158"/>
      <c r="K80" s="158"/>
      <c r="L80" s="158"/>
      <c r="M80" s="158"/>
      <c r="N80" s="157"/>
      <c r="O80" s="157"/>
      <c r="P80" s="157"/>
      <c r="Q80" s="157"/>
      <c r="R80" s="158"/>
      <c r="S80" s="158"/>
      <c r="T80" s="158"/>
      <c r="U80" s="158"/>
      <c r="V80" s="158"/>
      <c r="W80" s="158"/>
      <c r="X80" s="158"/>
      <c r="Y80" s="147"/>
      <c r="Z80" s="147"/>
      <c r="AA80" s="147"/>
      <c r="AB80" s="147"/>
      <c r="AC80" s="147"/>
      <c r="AD80" s="147"/>
      <c r="AE80" s="147"/>
      <c r="AF80" s="147"/>
      <c r="AG80" s="147" t="s">
        <v>159</v>
      </c>
      <c r="AH80" s="147">
        <v>0</v>
      </c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ht="22.5" outlineLevel="1" x14ac:dyDescent="0.2">
      <c r="A81" s="174">
        <v>24</v>
      </c>
      <c r="B81" s="175" t="s">
        <v>279</v>
      </c>
      <c r="C81" s="188" t="s">
        <v>280</v>
      </c>
      <c r="D81" s="176" t="s">
        <v>281</v>
      </c>
      <c r="E81" s="177">
        <v>17</v>
      </c>
      <c r="F81" s="178"/>
      <c r="G81" s="179">
        <f>ROUND(E81*F81,2)</f>
        <v>0</v>
      </c>
      <c r="H81" s="159"/>
      <c r="I81" s="158">
        <f>ROUND(E81*H81,2)</f>
        <v>0</v>
      </c>
      <c r="J81" s="159"/>
      <c r="K81" s="158">
        <f>ROUND(E81*J81,2)</f>
        <v>0</v>
      </c>
      <c r="L81" s="158">
        <v>21</v>
      </c>
      <c r="M81" s="158">
        <f>G81*(1+L81/100)</f>
        <v>0</v>
      </c>
      <c r="N81" s="157">
        <v>0.43684000000000001</v>
      </c>
      <c r="O81" s="157">
        <f>ROUND(E81*N81,2)</f>
        <v>7.43</v>
      </c>
      <c r="P81" s="157">
        <v>0</v>
      </c>
      <c r="Q81" s="157">
        <f>ROUND(E81*P81,2)</f>
        <v>0</v>
      </c>
      <c r="R81" s="158"/>
      <c r="S81" s="158" t="s">
        <v>155</v>
      </c>
      <c r="T81" s="158" t="s">
        <v>155</v>
      </c>
      <c r="U81" s="158">
        <v>0.78512999999999999</v>
      </c>
      <c r="V81" s="158">
        <f>ROUND(E81*U81,2)</f>
        <v>13.35</v>
      </c>
      <c r="W81" s="158"/>
      <c r="X81" s="158" t="s">
        <v>239</v>
      </c>
      <c r="Y81" s="147"/>
      <c r="Z81" s="147"/>
      <c r="AA81" s="147"/>
      <c r="AB81" s="147"/>
      <c r="AC81" s="147"/>
      <c r="AD81" s="147"/>
      <c r="AE81" s="147"/>
      <c r="AF81" s="147"/>
      <c r="AG81" s="147" t="s">
        <v>240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1" x14ac:dyDescent="0.2">
      <c r="A82" s="154"/>
      <c r="B82" s="155"/>
      <c r="C82" s="189" t="s">
        <v>472</v>
      </c>
      <c r="D82" s="160"/>
      <c r="E82" s="161">
        <v>17</v>
      </c>
      <c r="F82" s="158"/>
      <c r="G82" s="158"/>
      <c r="H82" s="158"/>
      <c r="I82" s="158"/>
      <c r="J82" s="158"/>
      <c r="K82" s="158"/>
      <c r="L82" s="158"/>
      <c r="M82" s="158"/>
      <c r="N82" s="157"/>
      <c r="O82" s="157"/>
      <c r="P82" s="157"/>
      <c r="Q82" s="157"/>
      <c r="R82" s="158"/>
      <c r="S82" s="158"/>
      <c r="T82" s="158"/>
      <c r="U82" s="158"/>
      <c r="V82" s="158"/>
      <c r="W82" s="158"/>
      <c r="X82" s="158"/>
      <c r="Y82" s="147"/>
      <c r="Z82" s="147"/>
      <c r="AA82" s="147"/>
      <c r="AB82" s="147"/>
      <c r="AC82" s="147"/>
      <c r="AD82" s="147"/>
      <c r="AE82" s="147"/>
      <c r="AF82" s="147"/>
      <c r="AG82" s="147" t="s">
        <v>159</v>
      </c>
      <c r="AH82" s="147">
        <v>0</v>
      </c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1" x14ac:dyDescent="0.2">
      <c r="A83" s="174">
        <v>25</v>
      </c>
      <c r="B83" s="175" t="s">
        <v>283</v>
      </c>
      <c r="C83" s="188" t="s">
        <v>284</v>
      </c>
      <c r="D83" s="176" t="s">
        <v>153</v>
      </c>
      <c r="E83" s="177">
        <v>162</v>
      </c>
      <c r="F83" s="178"/>
      <c r="G83" s="179">
        <f>ROUND(E83*F83,2)</f>
        <v>0</v>
      </c>
      <c r="H83" s="159"/>
      <c r="I83" s="158">
        <f>ROUND(E83*H83,2)</f>
        <v>0</v>
      </c>
      <c r="J83" s="159"/>
      <c r="K83" s="158">
        <f>ROUND(E83*J83,2)</f>
        <v>0</v>
      </c>
      <c r="L83" s="158">
        <v>21</v>
      </c>
      <c r="M83" s="158">
        <f>G83*(1+L83/100)</f>
        <v>0</v>
      </c>
      <c r="N83" s="157">
        <v>1.8000000000000001E-4</v>
      </c>
      <c r="O83" s="157">
        <f>ROUND(E83*N83,2)</f>
        <v>0.03</v>
      </c>
      <c r="P83" s="157">
        <v>0</v>
      </c>
      <c r="Q83" s="157">
        <f>ROUND(E83*P83,2)</f>
        <v>0</v>
      </c>
      <c r="R83" s="158"/>
      <c r="S83" s="158" t="s">
        <v>155</v>
      </c>
      <c r="T83" s="158" t="s">
        <v>155</v>
      </c>
      <c r="U83" s="158">
        <v>7.4999999999999997E-2</v>
      </c>
      <c r="V83" s="158">
        <f>ROUND(E83*U83,2)</f>
        <v>12.15</v>
      </c>
      <c r="W83" s="158"/>
      <c r="X83" s="158" t="s">
        <v>156</v>
      </c>
      <c r="Y83" s="147"/>
      <c r="Z83" s="147"/>
      <c r="AA83" s="147"/>
      <c r="AB83" s="147"/>
      <c r="AC83" s="147"/>
      <c r="AD83" s="147"/>
      <c r="AE83" s="147"/>
      <c r="AF83" s="147"/>
      <c r="AG83" s="147" t="s">
        <v>157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1" x14ac:dyDescent="0.2">
      <c r="A84" s="154"/>
      <c r="B84" s="155"/>
      <c r="C84" s="189" t="s">
        <v>473</v>
      </c>
      <c r="D84" s="160"/>
      <c r="E84" s="161">
        <v>128</v>
      </c>
      <c r="F84" s="158"/>
      <c r="G84" s="158"/>
      <c r="H84" s="158"/>
      <c r="I84" s="158"/>
      <c r="J84" s="158"/>
      <c r="K84" s="158"/>
      <c r="L84" s="158"/>
      <c r="M84" s="158"/>
      <c r="N84" s="157"/>
      <c r="O84" s="157"/>
      <c r="P84" s="157"/>
      <c r="Q84" s="157"/>
      <c r="R84" s="158"/>
      <c r="S84" s="158"/>
      <c r="T84" s="158"/>
      <c r="U84" s="158"/>
      <c r="V84" s="158"/>
      <c r="W84" s="158"/>
      <c r="X84" s="158"/>
      <c r="Y84" s="147"/>
      <c r="Z84" s="147"/>
      <c r="AA84" s="147"/>
      <c r="AB84" s="147"/>
      <c r="AC84" s="147"/>
      <c r="AD84" s="147"/>
      <c r="AE84" s="147"/>
      <c r="AF84" s="147"/>
      <c r="AG84" s="147" t="s">
        <v>159</v>
      </c>
      <c r="AH84" s="147">
        <v>0</v>
      </c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1" x14ac:dyDescent="0.2">
      <c r="A85" s="154"/>
      <c r="B85" s="155"/>
      <c r="C85" s="189" t="s">
        <v>474</v>
      </c>
      <c r="D85" s="160"/>
      <c r="E85" s="161">
        <v>34</v>
      </c>
      <c r="F85" s="158"/>
      <c r="G85" s="158"/>
      <c r="H85" s="158"/>
      <c r="I85" s="158"/>
      <c r="J85" s="158"/>
      <c r="K85" s="158"/>
      <c r="L85" s="158"/>
      <c r="M85" s="158"/>
      <c r="N85" s="157"/>
      <c r="O85" s="157"/>
      <c r="P85" s="157"/>
      <c r="Q85" s="157"/>
      <c r="R85" s="158"/>
      <c r="S85" s="158"/>
      <c r="T85" s="158"/>
      <c r="U85" s="158"/>
      <c r="V85" s="158"/>
      <c r="W85" s="158"/>
      <c r="X85" s="158"/>
      <c r="Y85" s="147"/>
      <c r="Z85" s="147"/>
      <c r="AA85" s="147"/>
      <c r="AB85" s="147"/>
      <c r="AC85" s="147"/>
      <c r="AD85" s="147"/>
      <c r="AE85" s="147"/>
      <c r="AF85" s="147"/>
      <c r="AG85" s="147" t="s">
        <v>159</v>
      </c>
      <c r="AH85" s="147">
        <v>0</v>
      </c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1" x14ac:dyDescent="0.2">
      <c r="A86" s="174">
        <v>26</v>
      </c>
      <c r="B86" s="175" t="s">
        <v>286</v>
      </c>
      <c r="C86" s="188" t="s">
        <v>287</v>
      </c>
      <c r="D86" s="176" t="s">
        <v>153</v>
      </c>
      <c r="E86" s="177">
        <v>200</v>
      </c>
      <c r="F86" s="178"/>
      <c r="G86" s="179">
        <f>ROUND(E86*F86,2)</f>
        <v>0</v>
      </c>
      <c r="H86" s="159"/>
      <c r="I86" s="158">
        <f>ROUND(E86*H86,2)</f>
        <v>0</v>
      </c>
      <c r="J86" s="159"/>
      <c r="K86" s="158">
        <f>ROUND(E86*J86,2)</f>
        <v>0</v>
      </c>
      <c r="L86" s="158">
        <v>21</v>
      </c>
      <c r="M86" s="158">
        <f>G86*(1+L86/100)</f>
        <v>0</v>
      </c>
      <c r="N86" s="157">
        <v>2.0000000000000001E-4</v>
      </c>
      <c r="O86" s="157">
        <f>ROUND(E86*N86,2)</f>
        <v>0.04</v>
      </c>
      <c r="P86" s="157">
        <v>0</v>
      </c>
      <c r="Q86" s="157">
        <f>ROUND(E86*P86,2)</f>
        <v>0</v>
      </c>
      <c r="R86" s="158" t="s">
        <v>249</v>
      </c>
      <c r="S86" s="158" t="s">
        <v>155</v>
      </c>
      <c r="T86" s="158" t="s">
        <v>155</v>
      </c>
      <c r="U86" s="158">
        <v>0</v>
      </c>
      <c r="V86" s="158">
        <f>ROUND(E86*U86,2)</f>
        <v>0</v>
      </c>
      <c r="W86" s="158"/>
      <c r="X86" s="158" t="s">
        <v>250</v>
      </c>
      <c r="Y86" s="147"/>
      <c r="Z86" s="147"/>
      <c r="AA86" s="147"/>
      <c r="AB86" s="147"/>
      <c r="AC86" s="147"/>
      <c r="AD86" s="147"/>
      <c r="AE86" s="147"/>
      <c r="AF86" s="147"/>
      <c r="AG86" s="147" t="s">
        <v>251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1" x14ac:dyDescent="0.2">
      <c r="A87" s="154"/>
      <c r="B87" s="155"/>
      <c r="C87" s="189" t="s">
        <v>288</v>
      </c>
      <c r="D87" s="160"/>
      <c r="E87" s="161">
        <v>200</v>
      </c>
      <c r="F87" s="158"/>
      <c r="G87" s="158"/>
      <c r="H87" s="158"/>
      <c r="I87" s="158"/>
      <c r="J87" s="158"/>
      <c r="K87" s="158"/>
      <c r="L87" s="158"/>
      <c r="M87" s="158"/>
      <c r="N87" s="157"/>
      <c r="O87" s="157"/>
      <c r="P87" s="157"/>
      <c r="Q87" s="157"/>
      <c r="R87" s="158"/>
      <c r="S87" s="158"/>
      <c r="T87" s="158"/>
      <c r="U87" s="158"/>
      <c r="V87" s="158"/>
      <c r="W87" s="158"/>
      <c r="X87" s="158"/>
      <c r="Y87" s="147"/>
      <c r="Z87" s="147"/>
      <c r="AA87" s="147"/>
      <c r="AB87" s="147"/>
      <c r="AC87" s="147"/>
      <c r="AD87" s="147"/>
      <c r="AE87" s="147"/>
      <c r="AF87" s="147"/>
      <c r="AG87" s="147" t="s">
        <v>159</v>
      </c>
      <c r="AH87" s="147">
        <v>0</v>
      </c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x14ac:dyDescent="0.2">
      <c r="A88" s="150" t="s">
        <v>149</v>
      </c>
      <c r="B88" s="151" t="s">
        <v>114</v>
      </c>
      <c r="C88" s="193" t="s">
        <v>475</v>
      </c>
      <c r="D88" s="170"/>
      <c r="E88" s="171"/>
      <c r="F88" s="172"/>
      <c r="G88" s="173">
        <f>SUMIF(AG89:AG93,"&lt;&gt;NOR",G89:G93)</f>
        <v>0</v>
      </c>
      <c r="H88" s="163"/>
      <c r="I88" s="163">
        <f>SUM(I89:I93)</f>
        <v>0</v>
      </c>
      <c r="J88" s="163"/>
      <c r="K88" s="163">
        <f>SUM(K89:K93)</f>
        <v>0</v>
      </c>
      <c r="L88" s="163"/>
      <c r="M88" s="163">
        <f>SUM(M89:M93)</f>
        <v>0</v>
      </c>
      <c r="N88" s="162"/>
      <c r="O88" s="162">
        <f>SUM(O89:O93)</f>
        <v>0</v>
      </c>
      <c r="P88" s="162"/>
      <c r="Q88" s="162">
        <f>SUM(Q89:Q93)</f>
        <v>0</v>
      </c>
      <c r="R88" s="163"/>
      <c r="S88" s="163"/>
      <c r="T88" s="163"/>
      <c r="U88" s="163"/>
      <c r="V88" s="163">
        <f>SUM(V89:V93)</f>
        <v>0</v>
      </c>
      <c r="W88" s="163"/>
      <c r="X88" s="163"/>
      <c r="AG88" t="s">
        <v>150</v>
      </c>
    </row>
    <row r="89" spans="1:60" outlineLevel="1" x14ac:dyDescent="0.2">
      <c r="A89" s="154"/>
      <c r="B89" s="155"/>
      <c r="C89" s="264" t="s">
        <v>476</v>
      </c>
      <c r="D89" s="265"/>
      <c r="E89" s="265"/>
      <c r="F89" s="265"/>
      <c r="G89" s="265"/>
      <c r="H89" s="158"/>
      <c r="I89" s="158"/>
      <c r="J89" s="158"/>
      <c r="K89" s="158"/>
      <c r="L89" s="158"/>
      <c r="M89" s="158"/>
      <c r="N89" s="157"/>
      <c r="O89" s="157"/>
      <c r="P89" s="157"/>
      <c r="Q89" s="157"/>
      <c r="R89" s="158"/>
      <c r="S89" s="158"/>
      <c r="T89" s="158"/>
      <c r="U89" s="158"/>
      <c r="V89" s="158"/>
      <c r="W89" s="158"/>
      <c r="X89" s="158"/>
      <c r="Y89" s="147"/>
      <c r="Z89" s="147"/>
      <c r="AA89" s="147"/>
      <c r="AB89" s="147"/>
      <c r="AC89" s="147"/>
      <c r="AD89" s="147"/>
      <c r="AE89" s="147"/>
      <c r="AF89" s="147"/>
      <c r="AG89" s="147" t="s">
        <v>179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1" x14ac:dyDescent="0.2">
      <c r="A90" s="174">
        <v>27</v>
      </c>
      <c r="B90" s="175" t="s">
        <v>477</v>
      </c>
      <c r="C90" s="188" t="s">
        <v>478</v>
      </c>
      <c r="D90" s="176" t="s">
        <v>344</v>
      </c>
      <c r="E90" s="177">
        <v>1</v>
      </c>
      <c r="F90" s="178"/>
      <c r="G90" s="179">
        <f>ROUND(E90*F90,2)</f>
        <v>0</v>
      </c>
      <c r="H90" s="159"/>
      <c r="I90" s="158">
        <f>ROUND(E90*H90,2)</f>
        <v>0</v>
      </c>
      <c r="J90" s="159"/>
      <c r="K90" s="158">
        <f>ROUND(E90*J90,2)</f>
        <v>0</v>
      </c>
      <c r="L90" s="158">
        <v>21</v>
      </c>
      <c r="M90" s="158">
        <f>G90*(1+L90/100)</f>
        <v>0</v>
      </c>
      <c r="N90" s="157">
        <v>0</v>
      </c>
      <c r="O90" s="157">
        <f>ROUND(E90*N90,2)</f>
        <v>0</v>
      </c>
      <c r="P90" s="157">
        <v>0</v>
      </c>
      <c r="Q90" s="157">
        <f>ROUND(E90*P90,2)</f>
        <v>0</v>
      </c>
      <c r="R90" s="158"/>
      <c r="S90" s="158" t="s">
        <v>154</v>
      </c>
      <c r="T90" s="158" t="s">
        <v>169</v>
      </c>
      <c r="U90" s="158">
        <v>0</v>
      </c>
      <c r="V90" s="158">
        <f>ROUND(E90*U90,2)</f>
        <v>0</v>
      </c>
      <c r="W90" s="158"/>
      <c r="X90" s="158" t="s">
        <v>156</v>
      </c>
      <c r="Y90" s="147"/>
      <c r="Z90" s="147"/>
      <c r="AA90" s="147"/>
      <c r="AB90" s="147"/>
      <c r="AC90" s="147"/>
      <c r="AD90" s="147"/>
      <c r="AE90" s="147"/>
      <c r="AF90" s="147"/>
      <c r="AG90" s="147" t="s">
        <v>157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ht="22.5" outlineLevel="1" x14ac:dyDescent="0.2">
      <c r="A91" s="154"/>
      <c r="B91" s="155"/>
      <c r="C91" s="264" t="s">
        <v>479</v>
      </c>
      <c r="D91" s="265"/>
      <c r="E91" s="265"/>
      <c r="F91" s="265"/>
      <c r="G91" s="265"/>
      <c r="H91" s="158"/>
      <c r="I91" s="158"/>
      <c r="J91" s="158"/>
      <c r="K91" s="158"/>
      <c r="L91" s="158"/>
      <c r="M91" s="158"/>
      <c r="N91" s="157"/>
      <c r="O91" s="157"/>
      <c r="P91" s="157"/>
      <c r="Q91" s="157"/>
      <c r="R91" s="158"/>
      <c r="S91" s="158"/>
      <c r="T91" s="158"/>
      <c r="U91" s="158"/>
      <c r="V91" s="158"/>
      <c r="W91" s="158"/>
      <c r="X91" s="158"/>
      <c r="Y91" s="147"/>
      <c r="Z91" s="147"/>
      <c r="AA91" s="147"/>
      <c r="AB91" s="147"/>
      <c r="AC91" s="147"/>
      <c r="AD91" s="147"/>
      <c r="AE91" s="147"/>
      <c r="AF91" s="147"/>
      <c r="AG91" s="147" t="s">
        <v>179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95" t="str">
        <f>C91</f>
        <v>kompletní provedení mostu vč. bet.základu,ocelové nosné konstrukce, povrchové úpravy a kotvení do provedeného základu</v>
      </c>
      <c r="BB91" s="147"/>
      <c r="BC91" s="147"/>
      <c r="BD91" s="147"/>
      <c r="BE91" s="147"/>
      <c r="BF91" s="147"/>
      <c r="BG91" s="147"/>
      <c r="BH91" s="147"/>
    </row>
    <row r="92" spans="1:60" outlineLevel="1" x14ac:dyDescent="0.2">
      <c r="A92" s="174">
        <v>28</v>
      </c>
      <c r="B92" s="175" t="s">
        <v>480</v>
      </c>
      <c r="C92" s="188" t="s">
        <v>481</v>
      </c>
      <c r="D92" s="176" t="s">
        <v>344</v>
      </c>
      <c r="E92" s="177">
        <v>1</v>
      </c>
      <c r="F92" s="178"/>
      <c r="G92" s="179">
        <f>ROUND(E92*F92,2)</f>
        <v>0</v>
      </c>
      <c r="H92" s="159"/>
      <c r="I92" s="158">
        <f>ROUND(E92*H92,2)</f>
        <v>0</v>
      </c>
      <c r="J92" s="159"/>
      <c r="K92" s="158">
        <f>ROUND(E92*J92,2)</f>
        <v>0</v>
      </c>
      <c r="L92" s="158">
        <v>21</v>
      </c>
      <c r="M92" s="158">
        <f>G92*(1+L92/100)</f>
        <v>0</v>
      </c>
      <c r="N92" s="157">
        <v>0</v>
      </c>
      <c r="O92" s="157">
        <f>ROUND(E92*N92,2)</f>
        <v>0</v>
      </c>
      <c r="P92" s="157">
        <v>0</v>
      </c>
      <c r="Q92" s="157">
        <f>ROUND(E92*P92,2)</f>
        <v>0</v>
      </c>
      <c r="R92" s="158"/>
      <c r="S92" s="158" t="s">
        <v>154</v>
      </c>
      <c r="T92" s="158" t="s">
        <v>169</v>
      </c>
      <c r="U92" s="158">
        <v>0</v>
      </c>
      <c r="V92" s="158">
        <f>ROUND(E92*U92,2)</f>
        <v>0</v>
      </c>
      <c r="W92" s="158"/>
      <c r="X92" s="158" t="s">
        <v>156</v>
      </c>
      <c r="Y92" s="147"/>
      <c r="Z92" s="147"/>
      <c r="AA92" s="147"/>
      <c r="AB92" s="147"/>
      <c r="AC92" s="147"/>
      <c r="AD92" s="147"/>
      <c r="AE92" s="147"/>
      <c r="AF92" s="147"/>
      <c r="AG92" s="147" t="s">
        <v>157</v>
      </c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ht="22.5" outlineLevel="1" x14ac:dyDescent="0.2">
      <c r="A93" s="154">
        <v>29</v>
      </c>
      <c r="B93" s="155" t="s">
        <v>482</v>
      </c>
      <c r="C93" s="191" t="s">
        <v>483</v>
      </c>
      <c r="D93" s="156" t="s">
        <v>0</v>
      </c>
      <c r="E93" s="186"/>
      <c r="F93" s="159"/>
      <c r="G93" s="158">
        <f>ROUND(E93*F93,2)</f>
        <v>0</v>
      </c>
      <c r="H93" s="159"/>
      <c r="I93" s="158">
        <f>ROUND(E93*H93,2)</f>
        <v>0</v>
      </c>
      <c r="J93" s="159"/>
      <c r="K93" s="158">
        <f>ROUND(E93*J93,2)</f>
        <v>0</v>
      </c>
      <c r="L93" s="158">
        <v>21</v>
      </c>
      <c r="M93" s="158">
        <f>G93*(1+L93/100)</f>
        <v>0</v>
      </c>
      <c r="N93" s="157">
        <v>0</v>
      </c>
      <c r="O93" s="157">
        <f>ROUND(E93*N93,2)</f>
        <v>0</v>
      </c>
      <c r="P93" s="157">
        <v>0</v>
      </c>
      <c r="Q93" s="157">
        <f>ROUND(E93*P93,2)</f>
        <v>0</v>
      </c>
      <c r="R93" s="158"/>
      <c r="S93" s="158" t="s">
        <v>155</v>
      </c>
      <c r="T93" s="158" t="s">
        <v>155</v>
      </c>
      <c r="U93" s="158">
        <v>0</v>
      </c>
      <c r="V93" s="158">
        <f>ROUND(E93*U93,2)</f>
        <v>0</v>
      </c>
      <c r="W93" s="158"/>
      <c r="X93" s="158" t="s">
        <v>338</v>
      </c>
      <c r="Y93" s="147"/>
      <c r="Z93" s="147"/>
      <c r="AA93" s="147"/>
      <c r="AB93" s="147"/>
      <c r="AC93" s="147"/>
      <c r="AD93" s="147"/>
      <c r="AE93" s="147"/>
      <c r="AF93" s="147"/>
      <c r="AG93" s="147" t="s">
        <v>339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x14ac:dyDescent="0.2">
      <c r="A94" s="3"/>
      <c r="B94" s="4"/>
      <c r="C94" s="192"/>
      <c r="D94" s="6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AE94">
        <v>15</v>
      </c>
      <c r="AF94">
        <v>21</v>
      </c>
      <c r="AG94" t="s">
        <v>136</v>
      </c>
    </row>
    <row r="95" spans="1:60" x14ac:dyDescent="0.2">
      <c r="A95" s="150"/>
      <c r="B95" s="151" t="s">
        <v>31</v>
      </c>
      <c r="C95" s="193"/>
      <c r="D95" s="152"/>
      <c r="E95" s="153"/>
      <c r="F95" s="153"/>
      <c r="G95" s="173">
        <f>G8+G39+G65+G88</f>
        <v>0</v>
      </c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AE95">
        <f>SUMIF(L7:L93,AE94,G7:G93)</f>
        <v>0</v>
      </c>
      <c r="AF95">
        <f>SUMIF(L7:L93,AF94,G7:G93)</f>
        <v>0</v>
      </c>
      <c r="AG95" t="s">
        <v>405</v>
      </c>
    </row>
    <row r="96" spans="1:60" x14ac:dyDescent="0.2">
      <c r="A96" s="3"/>
      <c r="B96" s="4"/>
      <c r="C96" s="192"/>
      <c r="D96" s="6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</row>
    <row r="97" spans="1:33" x14ac:dyDescent="0.2">
      <c r="A97" s="3"/>
      <c r="B97" s="4"/>
      <c r="C97" s="192"/>
      <c r="D97" s="6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</row>
    <row r="98" spans="1:33" x14ac:dyDescent="0.2">
      <c r="A98" s="275" t="s">
        <v>406</v>
      </c>
      <c r="B98" s="275"/>
      <c r="C98" s="276"/>
      <c r="D98" s="6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</row>
    <row r="99" spans="1:33" x14ac:dyDescent="0.2">
      <c r="A99" s="252"/>
      <c r="B99" s="253"/>
      <c r="C99" s="254"/>
      <c r="D99" s="253"/>
      <c r="E99" s="253"/>
      <c r="F99" s="253"/>
      <c r="G99" s="255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AG99" t="s">
        <v>407</v>
      </c>
    </row>
    <row r="100" spans="1:33" x14ac:dyDescent="0.2">
      <c r="A100" s="256"/>
      <c r="B100" s="257"/>
      <c r="C100" s="258"/>
      <c r="D100" s="257"/>
      <c r="E100" s="257"/>
      <c r="F100" s="257"/>
      <c r="G100" s="259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</row>
    <row r="101" spans="1:33" x14ac:dyDescent="0.2">
      <c r="A101" s="256"/>
      <c r="B101" s="257"/>
      <c r="C101" s="258"/>
      <c r="D101" s="257"/>
      <c r="E101" s="257"/>
      <c r="F101" s="257"/>
      <c r="G101" s="259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</row>
    <row r="102" spans="1:33" x14ac:dyDescent="0.2">
      <c r="A102" s="256"/>
      <c r="B102" s="257"/>
      <c r="C102" s="258"/>
      <c r="D102" s="257"/>
      <c r="E102" s="257"/>
      <c r="F102" s="257"/>
      <c r="G102" s="259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</row>
    <row r="103" spans="1:33" x14ac:dyDescent="0.2">
      <c r="A103" s="260"/>
      <c r="B103" s="261"/>
      <c r="C103" s="262"/>
      <c r="D103" s="261"/>
      <c r="E103" s="261"/>
      <c r="F103" s="261"/>
      <c r="G103" s="26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</row>
    <row r="104" spans="1:33" x14ac:dyDescent="0.2">
      <c r="A104" s="3"/>
      <c r="B104" s="4"/>
      <c r="C104" s="192"/>
      <c r="D104" s="6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</row>
    <row r="105" spans="1:33" x14ac:dyDescent="0.2">
      <c r="C105" s="194"/>
      <c r="D105" s="10"/>
      <c r="AG105" t="s">
        <v>408</v>
      </c>
    </row>
    <row r="106" spans="1:33" x14ac:dyDescent="0.2">
      <c r="D106" s="10"/>
    </row>
    <row r="107" spans="1:33" x14ac:dyDescent="0.2">
      <c r="D107" s="10"/>
    </row>
    <row r="108" spans="1:33" x14ac:dyDescent="0.2">
      <c r="D108" s="10"/>
    </row>
    <row r="109" spans="1:33" x14ac:dyDescent="0.2">
      <c r="D109" s="10"/>
    </row>
    <row r="110" spans="1:33" x14ac:dyDescent="0.2">
      <c r="D110" s="10"/>
    </row>
    <row r="111" spans="1:33" x14ac:dyDescent="0.2">
      <c r="D111" s="10"/>
    </row>
    <row r="112" spans="1:33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f/HraCHuznGMa+glb5WjcfKsb44JppL7g1MNtvGbS3Q07MHYYDut+PnRyyD3eDFn4tmIQEC9p3IDSs0YQLWpbw==" saltValue="rHkV+AX00orEcyJ9Nsm0nQ==" spinCount="100000" sheet="1"/>
  <mergeCells count="12">
    <mergeCell ref="A1:G1"/>
    <mergeCell ref="C2:G2"/>
    <mergeCell ref="C3:G3"/>
    <mergeCell ref="C4:G4"/>
    <mergeCell ref="A98:C98"/>
    <mergeCell ref="A99:G103"/>
    <mergeCell ref="C12:G12"/>
    <mergeCell ref="C32:G32"/>
    <mergeCell ref="C43:G43"/>
    <mergeCell ref="C58:G58"/>
    <mergeCell ref="C89:G89"/>
    <mergeCell ref="C91:G91"/>
  </mergeCells>
  <pageMargins left="0.59055118110236204" right="0.196850393700787" top="0.78740157499999996" bottom="0.78740157499999996" header="0.3" footer="0.3"/>
  <pageSetup orientation="portrait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7109375" style="122" customWidth="1"/>
    <col min="3" max="3" width="38.28515625" style="122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24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268" t="s">
        <v>7</v>
      </c>
      <c r="B1" s="268"/>
      <c r="C1" s="268"/>
      <c r="D1" s="268"/>
      <c r="E1" s="268"/>
      <c r="F1" s="268"/>
      <c r="G1" s="268"/>
      <c r="AG1" t="s">
        <v>124</v>
      </c>
    </row>
    <row r="2" spans="1:60" ht="25.15" customHeight="1" x14ac:dyDescent="0.2">
      <c r="A2" s="50" t="s">
        <v>8</v>
      </c>
      <c r="B2" s="49" t="s">
        <v>43</v>
      </c>
      <c r="C2" s="269" t="s">
        <v>44</v>
      </c>
      <c r="D2" s="270"/>
      <c r="E2" s="270"/>
      <c r="F2" s="270"/>
      <c r="G2" s="271"/>
      <c r="AG2" t="s">
        <v>125</v>
      </c>
    </row>
    <row r="3" spans="1:60" ht="25.15" customHeight="1" x14ac:dyDescent="0.2">
      <c r="A3" s="50" t="s">
        <v>9</v>
      </c>
      <c r="B3" s="49" t="s">
        <v>60</v>
      </c>
      <c r="C3" s="269" t="s">
        <v>61</v>
      </c>
      <c r="D3" s="270"/>
      <c r="E3" s="270"/>
      <c r="F3" s="270"/>
      <c r="G3" s="271"/>
      <c r="AC3" s="122" t="s">
        <v>125</v>
      </c>
      <c r="AG3" t="s">
        <v>126</v>
      </c>
    </row>
    <row r="4" spans="1:60" ht="25.15" customHeight="1" x14ac:dyDescent="0.2">
      <c r="A4" s="140" t="s">
        <v>10</v>
      </c>
      <c r="B4" s="141" t="s">
        <v>63</v>
      </c>
      <c r="C4" s="272" t="s">
        <v>64</v>
      </c>
      <c r="D4" s="273"/>
      <c r="E4" s="273"/>
      <c r="F4" s="273"/>
      <c r="G4" s="274"/>
      <c r="AG4" t="s">
        <v>127</v>
      </c>
    </row>
    <row r="5" spans="1:60" x14ac:dyDescent="0.2">
      <c r="D5" s="10"/>
    </row>
    <row r="6" spans="1:60" ht="38.25" x14ac:dyDescent="0.2">
      <c r="A6" s="143" t="s">
        <v>128</v>
      </c>
      <c r="B6" s="145" t="s">
        <v>129</v>
      </c>
      <c r="C6" s="145" t="s">
        <v>130</v>
      </c>
      <c r="D6" s="144" t="s">
        <v>131</v>
      </c>
      <c r="E6" s="143" t="s">
        <v>132</v>
      </c>
      <c r="F6" s="142" t="s">
        <v>133</v>
      </c>
      <c r="G6" s="143" t="s">
        <v>31</v>
      </c>
      <c r="H6" s="146" t="s">
        <v>32</v>
      </c>
      <c r="I6" s="146" t="s">
        <v>134</v>
      </c>
      <c r="J6" s="146" t="s">
        <v>33</v>
      </c>
      <c r="K6" s="146" t="s">
        <v>135</v>
      </c>
      <c r="L6" s="146" t="s">
        <v>136</v>
      </c>
      <c r="M6" s="146" t="s">
        <v>137</v>
      </c>
      <c r="N6" s="146" t="s">
        <v>138</v>
      </c>
      <c r="O6" s="146" t="s">
        <v>139</v>
      </c>
      <c r="P6" s="146" t="s">
        <v>140</v>
      </c>
      <c r="Q6" s="146" t="s">
        <v>141</v>
      </c>
      <c r="R6" s="146" t="s">
        <v>142</v>
      </c>
      <c r="S6" s="146" t="s">
        <v>143</v>
      </c>
      <c r="T6" s="146" t="s">
        <v>144</v>
      </c>
      <c r="U6" s="146" t="s">
        <v>145</v>
      </c>
      <c r="V6" s="146" t="s">
        <v>146</v>
      </c>
      <c r="W6" s="146" t="s">
        <v>147</v>
      </c>
      <c r="X6" s="146" t="s">
        <v>148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</row>
    <row r="8" spans="1:60" x14ac:dyDescent="0.2">
      <c r="A8" s="164" t="s">
        <v>149</v>
      </c>
      <c r="B8" s="165" t="s">
        <v>59</v>
      </c>
      <c r="C8" s="187" t="s">
        <v>88</v>
      </c>
      <c r="D8" s="166"/>
      <c r="E8" s="167"/>
      <c r="F8" s="168"/>
      <c r="G8" s="169">
        <f>SUMIF(AG9:AG22,"&lt;&gt;NOR",G9:G22)</f>
        <v>0</v>
      </c>
      <c r="H8" s="163"/>
      <c r="I8" s="163">
        <f>SUM(I9:I22)</f>
        <v>0</v>
      </c>
      <c r="J8" s="163"/>
      <c r="K8" s="163">
        <f>SUM(K9:K22)</f>
        <v>0</v>
      </c>
      <c r="L8" s="163"/>
      <c r="M8" s="163">
        <f>SUM(M9:M22)</f>
        <v>0</v>
      </c>
      <c r="N8" s="162"/>
      <c r="O8" s="162">
        <f>SUM(O9:O22)</f>
        <v>0</v>
      </c>
      <c r="P8" s="162"/>
      <c r="Q8" s="162">
        <f>SUM(Q9:Q22)</f>
        <v>0</v>
      </c>
      <c r="R8" s="163"/>
      <c r="S8" s="163"/>
      <c r="T8" s="163"/>
      <c r="U8" s="163"/>
      <c r="V8" s="163">
        <f>SUM(V9:V22)</f>
        <v>5.13</v>
      </c>
      <c r="W8" s="163"/>
      <c r="X8" s="163"/>
      <c r="AG8" t="s">
        <v>150</v>
      </c>
    </row>
    <row r="9" spans="1:60" outlineLevel="1" x14ac:dyDescent="0.2">
      <c r="A9" s="174">
        <v>1</v>
      </c>
      <c r="B9" s="175" t="s">
        <v>204</v>
      </c>
      <c r="C9" s="188" t="s">
        <v>205</v>
      </c>
      <c r="D9" s="176" t="s">
        <v>189</v>
      </c>
      <c r="E9" s="177">
        <v>4.8</v>
      </c>
      <c r="F9" s="178"/>
      <c r="G9" s="179">
        <f>ROUND(E9*F9,2)</f>
        <v>0</v>
      </c>
      <c r="H9" s="159"/>
      <c r="I9" s="158">
        <f>ROUND(E9*H9,2)</f>
        <v>0</v>
      </c>
      <c r="J9" s="159"/>
      <c r="K9" s="158">
        <f>ROUND(E9*J9,2)</f>
        <v>0</v>
      </c>
      <c r="L9" s="158">
        <v>21</v>
      </c>
      <c r="M9" s="158">
        <f>G9*(1+L9/100)</f>
        <v>0</v>
      </c>
      <c r="N9" s="157">
        <v>0</v>
      </c>
      <c r="O9" s="157">
        <f>ROUND(E9*N9,2)</f>
        <v>0</v>
      </c>
      <c r="P9" s="157">
        <v>0</v>
      </c>
      <c r="Q9" s="157">
        <f>ROUND(E9*P9,2)</f>
        <v>0</v>
      </c>
      <c r="R9" s="158"/>
      <c r="S9" s="158" t="s">
        <v>155</v>
      </c>
      <c r="T9" s="158" t="s">
        <v>155</v>
      </c>
      <c r="U9" s="158">
        <v>0.36499999999999999</v>
      </c>
      <c r="V9" s="158">
        <f>ROUND(E9*U9,2)</f>
        <v>1.75</v>
      </c>
      <c r="W9" s="158"/>
      <c r="X9" s="158" t="s">
        <v>156</v>
      </c>
      <c r="Y9" s="147"/>
      <c r="Z9" s="147"/>
      <c r="AA9" s="147"/>
      <c r="AB9" s="147"/>
      <c r="AC9" s="147"/>
      <c r="AD9" s="147"/>
      <c r="AE9" s="147"/>
      <c r="AF9" s="147"/>
      <c r="AG9" s="147" t="s">
        <v>157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">
      <c r="A10" s="154"/>
      <c r="B10" s="155"/>
      <c r="C10" s="189" t="s">
        <v>484</v>
      </c>
      <c r="D10" s="160"/>
      <c r="E10" s="161">
        <v>4.806</v>
      </c>
      <c r="F10" s="158"/>
      <c r="G10" s="158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47"/>
      <c r="Z10" s="147"/>
      <c r="AA10" s="147"/>
      <c r="AB10" s="147"/>
      <c r="AC10" s="147"/>
      <c r="AD10" s="147"/>
      <c r="AE10" s="147"/>
      <c r="AF10" s="147"/>
      <c r="AG10" s="147" t="s">
        <v>159</v>
      </c>
      <c r="AH10" s="147">
        <v>0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54"/>
      <c r="B11" s="155"/>
      <c r="C11" s="189" t="s">
        <v>485</v>
      </c>
      <c r="D11" s="160"/>
      <c r="E11" s="161">
        <v>-6.0000000000000001E-3</v>
      </c>
      <c r="F11" s="158"/>
      <c r="G11" s="158"/>
      <c r="H11" s="158"/>
      <c r="I11" s="158"/>
      <c r="J11" s="158"/>
      <c r="K11" s="158"/>
      <c r="L11" s="158"/>
      <c r="M11" s="158"/>
      <c r="N11" s="157"/>
      <c r="O11" s="157"/>
      <c r="P11" s="157"/>
      <c r="Q11" s="157"/>
      <c r="R11" s="158"/>
      <c r="S11" s="158"/>
      <c r="T11" s="158"/>
      <c r="U11" s="158"/>
      <c r="V11" s="158"/>
      <c r="W11" s="158"/>
      <c r="X11" s="158"/>
      <c r="Y11" s="147"/>
      <c r="Z11" s="147"/>
      <c r="AA11" s="147"/>
      <c r="AB11" s="147"/>
      <c r="AC11" s="147"/>
      <c r="AD11" s="147"/>
      <c r="AE11" s="147"/>
      <c r="AF11" s="147"/>
      <c r="AG11" s="147" t="s">
        <v>159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">
      <c r="A12" s="174">
        <v>2</v>
      </c>
      <c r="B12" s="175" t="s">
        <v>209</v>
      </c>
      <c r="C12" s="188" t="s">
        <v>210</v>
      </c>
      <c r="D12" s="176" t="s">
        <v>189</v>
      </c>
      <c r="E12" s="177">
        <v>2.4</v>
      </c>
      <c r="F12" s="178"/>
      <c r="G12" s="179">
        <f>ROUND(E12*F12,2)</f>
        <v>0</v>
      </c>
      <c r="H12" s="159"/>
      <c r="I12" s="158">
        <f>ROUND(E12*H12,2)</f>
        <v>0</v>
      </c>
      <c r="J12" s="159"/>
      <c r="K12" s="158">
        <f>ROUND(E12*J12,2)</f>
        <v>0</v>
      </c>
      <c r="L12" s="158">
        <v>21</v>
      </c>
      <c r="M12" s="158">
        <f>G12*(1+L12/100)</f>
        <v>0</v>
      </c>
      <c r="N12" s="157">
        <v>0</v>
      </c>
      <c r="O12" s="157">
        <f>ROUND(E12*N12,2)</f>
        <v>0</v>
      </c>
      <c r="P12" s="157">
        <v>0</v>
      </c>
      <c r="Q12" s="157">
        <f>ROUND(E12*P12,2)</f>
        <v>0</v>
      </c>
      <c r="R12" s="158"/>
      <c r="S12" s="158" t="s">
        <v>155</v>
      </c>
      <c r="T12" s="158" t="s">
        <v>155</v>
      </c>
      <c r="U12" s="158">
        <v>0.38979999999999998</v>
      </c>
      <c r="V12" s="158">
        <f>ROUND(E12*U12,2)</f>
        <v>0.94</v>
      </c>
      <c r="W12" s="158"/>
      <c r="X12" s="158" t="s">
        <v>156</v>
      </c>
      <c r="Y12" s="147"/>
      <c r="Z12" s="147"/>
      <c r="AA12" s="147"/>
      <c r="AB12" s="147"/>
      <c r="AC12" s="147"/>
      <c r="AD12" s="147"/>
      <c r="AE12" s="147"/>
      <c r="AF12" s="147"/>
      <c r="AG12" s="147" t="s">
        <v>157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">
      <c r="A13" s="154"/>
      <c r="B13" s="155"/>
      <c r="C13" s="189" t="s">
        <v>486</v>
      </c>
      <c r="D13" s="160"/>
      <c r="E13" s="161">
        <v>2.4</v>
      </c>
      <c r="F13" s="158"/>
      <c r="G13" s="158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47"/>
      <c r="Z13" s="147"/>
      <c r="AA13" s="147"/>
      <c r="AB13" s="147"/>
      <c r="AC13" s="147"/>
      <c r="AD13" s="147"/>
      <c r="AE13" s="147"/>
      <c r="AF13" s="147"/>
      <c r="AG13" s="147" t="s">
        <v>159</v>
      </c>
      <c r="AH13" s="147">
        <v>0</v>
      </c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 x14ac:dyDescent="0.2">
      <c r="A14" s="174">
        <v>3</v>
      </c>
      <c r="B14" s="175" t="s">
        <v>213</v>
      </c>
      <c r="C14" s="188" t="s">
        <v>214</v>
      </c>
      <c r="D14" s="176" t="s">
        <v>189</v>
      </c>
      <c r="E14" s="177">
        <v>5.8</v>
      </c>
      <c r="F14" s="178"/>
      <c r="G14" s="179">
        <f>ROUND(E14*F14,2)</f>
        <v>0</v>
      </c>
      <c r="H14" s="159"/>
      <c r="I14" s="158">
        <f>ROUND(E14*H14,2)</f>
        <v>0</v>
      </c>
      <c r="J14" s="159"/>
      <c r="K14" s="158">
        <f>ROUND(E14*J14,2)</f>
        <v>0</v>
      </c>
      <c r="L14" s="158">
        <v>21</v>
      </c>
      <c r="M14" s="158">
        <f>G14*(1+L14/100)</f>
        <v>0</v>
      </c>
      <c r="N14" s="157">
        <v>0</v>
      </c>
      <c r="O14" s="157">
        <f>ROUND(E14*N14,2)</f>
        <v>0</v>
      </c>
      <c r="P14" s="157">
        <v>0</v>
      </c>
      <c r="Q14" s="157">
        <f>ROUND(E14*P14,2)</f>
        <v>0</v>
      </c>
      <c r="R14" s="158"/>
      <c r="S14" s="158" t="s">
        <v>155</v>
      </c>
      <c r="T14" s="158" t="s">
        <v>155</v>
      </c>
      <c r="U14" s="158">
        <v>0.187</v>
      </c>
      <c r="V14" s="158">
        <f>ROUND(E14*U14,2)</f>
        <v>1.08</v>
      </c>
      <c r="W14" s="158"/>
      <c r="X14" s="158" t="s">
        <v>156</v>
      </c>
      <c r="Y14" s="147"/>
      <c r="Z14" s="147"/>
      <c r="AA14" s="147"/>
      <c r="AB14" s="147"/>
      <c r="AC14" s="147"/>
      <c r="AD14" s="147"/>
      <c r="AE14" s="147"/>
      <c r="AF14" s="147"/>
      <c r="AG14" s="147" t="s">
        <v>157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 x14ac:dyDescent="0.2">
      <c r="A15" s="154"/>
      <c r="B15" s="155"/>
      <c r="C15" s="189" t="s">
        <v>487</v>
      </c>
      <c r="D15" s="160"/>
      <c r="E15" s="161">
        <v>5.75</v>
      </c>
      <c r="F15" s="158"/>
      <c r="G15" s="158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47"/>
      <c r="Z15" s="147"/>
      <c r="AA15" s="147"/>
      <c r="AB15" s="147"/>
      <c r="AC15" s="147"/>
      <c r="AD15" s="147"/>
      <c r="AE15" s="147"/>
      <c r="AF15" s="147"/>
      <c r="AG15" s="147" t="s">
        <v>159</v>
      </c>
      <c r="AH15" s="147">
        <v>0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 x14ac:dyDescent="0.2">
      <c r="A16" s="154"/>
      <c r="B16" s="155"/>
      <c r="C16" s="189" t="s">
        <v>212</v>
      </c>
      <c r="D16" s="160"/>
      <c r="E16" s="161">
        <v>0.05</v>
      </c>
      <c r="F16" s="158"/>
      <c r="G16" s="158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47"/>
      <c r="Z16" s="147"/>
      <c r="AA16" s="147"/>
      <c r="AB16" s="147"/>
      <c r="AC16" s="147"/>
      <c r="AD16" s="147"/>
      <c r="AE16" s="147"/>
      <c r="AF16" s="147"/>
      <c r="AG16" s="147" t="s">
        <v>159</v>
      </c>
      <c r="AH16" s="147">
        <v>0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 x14ac:dyDescent="0.2">
      <c r="A17" s="174">
        <v>4</v>
      </c>
      <c r="B17" s="175" t="s">
        <v>219</v>
      </c>
      <c r="C17" s="188" t="s">
        <v>220</v>
      </c>
      <c r="D17" s="176" t="s">
        <v>189</v>
      </c>
      <c r="E17" s="177">
        <v>2.9</v>
      </c>
      <c r="F17" s="178"/>
      <c r="G17" s="179">
        <f>ROUND(E17*F17,2)</f>
        <v>0</v>
      </c>
      <c r="H17" s="159"/>
      <c r="I17" s="158">
        <f>ROUND(E17*H17,2)</f>
        <v>0</v>
      </c>
      <c r="J17" s="159"/>
      <c r="K17" s="158">
        <f>ROUND(E17*J17,2)</f>
        <v>0</v>
      </c>
      <c r="L17" s="158">
        <v>21</v>
      </c>
      <c r="M17" s="158">
        <f>G17*(1+L17/100)</f>
        <v>0</v>
      </c>
      <c r="N17" s="157">
        <v>0</v>
      </c>
      <c r="O17" s="157">
        <f>ROUND(E17*N17,2)</f>
        <v>0</v>
      </c>
      <c r="P17" s="157">
        <v>0</v>
      </c>
      <c r="Q17" s="157">
        <f>ROUND(E17*P17,2)</f>
        <v>0</v>
      </c>
      <c r="R17" s="158"/>
      <c r="S17" s="158" t="s">
        <v>155</v>
      </c>
      <c r="T17" s="158" t="s">
        <v>155</v>
      </c>
      <c r="U17" s="158">
        <v>5.8000000000000003E-2</v>
      </c>
      <c r="V17" s="158">
        <f>ROUND(E17*U17,2)</f>
        <v>0.17</v>
      </c>
      <c r="W17" s="158"/>
      <c r="X17" s="158" t="s">
        <v>156</v>
      </c>
      <c r="Y17" s="147"/>
      <c r="Z17" s="147"/>
      <c r="AA17" s="147"/>
      <c r="AB17" s="147"/>
      <c r="AC17" s="147"/>
      <c r="AD17" s="147"/>
      <c r="AE17" s="147"/>
      <c r="AF17" s="147"/>
      <c r="AG17" s="147" t="s">
        <v>157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 x14ac:dyDescent="0.2">
      <c r="A18" s="154"/>
      <c r="B18" s="155"/>
      <c r="C18" s="189" t="s">
        <v>488</v>
      </c>
      <c r="D18" s="160"/>
      <c r="E18" s="161">
        <v>2.9</v>
      </c>
      <c r="F18" s="158"/>
      <c r="G18" s="158"/>
      <c r="H18" s="158"/>
      <c r="I18" s="158"/>
      <c r="J18" s="158"/>
      <c r="K18" s="158"/>
      <c r="L18" s="158"/>
      <c r="M18" s="158"/>
      <c r="N18" s="157"/>
      <c r="O18" s="157"/>
      <c r="P18" s="157"/>
      <c r="Q18" s="157"/>
      <c r="R18" s="158"/>
      <c r="S18" s="158"/>
      <c r="T18" s="158"/>
      <c r="U18" s="158"/>
      <c r="V18" s="158"/>
      <c r="W18" s="158"/>
      <c r="X18" s="158"/>
      <c r="Y18" s="147"/>
      <c r="Z18" s="147"/>
      <c r="AA18" s="147"/>
      <c r="AB18" s="147"/>
      <c r="AC18" s="147"/>
      <c r="AD18" s="147"/>
      <c r="AE18" s="147"/>
      <c r="AF18" s="147"/>
      <c r="AG18" s="147" t="s">
        <v>159</v>
      </c>
      <c r="AH18" s="147">
        <v>0</v>
      </c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">
      <c r="A19" s="174">
        <v>5</v>
      </c>
      <c r="B19" s="175" t="s">
        <v>222</v>
      </c>
      <c r="C19" s="188" t="s">
        <v>223</v>
      </c>
      <c r="D19" s="176" t="s">
        <v>153</v>
      </c>
      <c r="E19" s="177">
        <v>23</v>
      </c>
      <c r="F19" s="178"/>
      <c r="G19" s="179">
        <f>ROUND(E19*F19,2)</f>
        <v>0</v>
      </c>
      <c r="H19" s="159"/>
      <c r="I19" s="158">
        <f>ROUND(E19*H19,2)</f>
        <v>0</v>
      </c>
      <c r="J19" s="159"/>
      <c r="K19" s="158">
        <f>ROUND(E19*J19,2)</f>
        <v>0</v>
      </c>
      <c r="L19" s="158">
        <v>21</v>
      </c>
      <c r="M19" s="158">
        <f>G19*(1+L19/100)</f>
        <v>0</v>
      </c>
      <c r="N19" s="157">
        <v>0</v>
      </c>
      <c r="O19" s="157">
        <f>ROUND(E19*N19,2)</f>
        <v>0</v>
      </c>
      <c r="P19" s="157">
        <v>0</v>
      </c>
      <c r="Q19" s="157">
        <f>ROUND(E19*P19,2)</f>
        <v>0</v>
      </c>
      <c r="R19" s="158"/>
      <c r="S19" s="158" t="s">
        <v>155</v>
      </c>
      <c r="T19" s="158" t="s">
        <v>155</v>
      </c>
      <c r="U19" s="158">
        <v>1.7999999999999999E-2</v>
      </c>
      <c r="V19" s="158">
        <f>ROUND(E19*U19,2)</f>
        <v>0.41</v>
      </c>
      <c r="W19" s="158"/>
      <c r="X19" s="158" t="s">
        <v>156</v>
      </c>
      <c r="Y19" s="147"/>
      <c r="Z19" s="147"/>
      <c r="AA19" s="147"/>
      <c r="AB19" s="147"/>
      <c r="AC19" s="147"/>
      <c r="AD19" s="147"/>
      <c r="AE19" s="147"/>
      <c r="AF19" s="147"/>
      <c r="AG19" s="147" t="s">
        <v>157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">
      <c r="A20" s="154"/>
      <c r="B20" s="155"/>
      <c r="C20" s="189" t="s">
        <v>489</v>
      </c>
      <c r="D20" s="160"/>
      <c r="E20" s="161">
        <v>23</v>
      </c>
      <c r="F20" s="158"/>
      <c r="G20" s="158"/>
      <c r="H20" s="158"/>
      <c r="I20" s="158"/>
      <c r="J20" s="158"/>
      <c r="K20" s="158"/>
      <c r="L20" s="158"/>
      <c r="M20" s="158"/>
      <c r="N20" s="157"/>
      <c r="O20" s="157"/>
      <c r="P20" s="157"/>
      <c r="Q20" s="157"/>
      <c r="R20" s="158"/>
      <c r="S20" s="158"/>
      <c r="T20" s="158"/>
      <c r="U20" s="158"/>
      <c r="V20" s="158"/>
      <c r="W20" s="158"/>
      <c r="X20" s="158"/>
      <c r="Y20" s="147"/>
      <c r="Z20" s="147"/>
      <c r="AA20" s="147"/>
      <c r="AB20" s="147"/>
      <c r="AC20" s="147"/>
      <c r="AD20" s="147"/>
      <c r="AE20" s="147"/>
      <c r="AF20" s="147"/>
      <c r="AG20" s="147" t="s">
        <v>159</v>
      </c>
      <c r="AH20" s="147">
        <v>0</v>
      </c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">
      <c r="A21" s="174">
        <v>6</v>
      </c>
      <c r="B21" s="175" t="s">
        <v>490</v>
      </c>
      <c r="C21" s="188" t="s">
        <v>491</v>
      </c>
      <c r="D21" s="176" t="s">
        <v>189</v>
      </c>
      <c r="E21" s="177">
        <v>10.6</v>
      </c>
      <c r="F21" s="178"/>
      <c r="G21" s="179">
        <f>ROUND(E21*F21,2)</f>
        <v>0</v>
      </c>
      <c r="H21" s="159"/>
      <c r="I21" s="158">
        <f>ROUND(E21*H21,2)</f>
        <v>0</v>
      </c>
      <c r="J21" s="159"/>
      <c r="K21" s="158">
        <f>ROUND(E21*J21,2)</f>
        <v>0</v>
      </c>
      <c r="L21" s="158">
        <v>21</v>
      </c>
      <c r="M21" s="158">
        <f>G21*(1+L21/100)</f>
        <v>0</v>
      </c>
      <c r="N21" s="157">
        <v>0</v>
      </c>
      <c r="O21" s="157">
        <f>ROUND(E21*N21,2)</f>
        <v>0</v>
      </c>
      <c r="P21" s="157">
        <v>0</v>
      </c>
      <c r="Q21" s="157">
        <f>ROUND(E21*P21,2)</f>
        <v>0</v>
      </c>
      <c r="R21" s="158"/>
      <c r="S21" s="158" t="s">
        <v>155</v>
      </c>
      <c r="T21" s="158" t="s">
        <v>155</v>
      </c>
      <c r="U21" s="158">
        <v>7.3999999999999996E-2</v>
      </c>
      <c r="V21" s="158">
        <f>ROUND(E21*U21,2)</f>
        <v>0.78</v>
      </c>
      <c r="W21" s="158"/>
      <c r="X21" s="158" t="s">
        <v>156</v>
      </c>
      <c r="Y21" s="147"/>
      <c r="Z21" s="147"/>
      <c r="AA21" s="147"/>
      <c r="AB21" s="147"/>
      <c r="AC21" s="147"/>
      <c r="AD21" s="147"/>
      <c r="AE21" s="147"/>
      <c r="AF21" s="147"/>
      <c r="AG21" s="147" t="s">
        <v>157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ht="22.5" outlineLevel="1" x14ac:dyDescent="0.2">
      <c r="A22" s="154"/>
      <c r="B22" s="155"/>
      <c r="C22" s="189" t="s">
        <v>492</v>
      </c>
      <c r="D22" s="160"/>
      <c r="E22" s="161">
        <v>10.6</v>
      </c>
      <c r="F22" s="158"/>
      <c r="G22" s="158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47"/>
      <c r="Z22" s="147"/>
      <c r="AA22" s="147"/>
      <c r="AB22" s="147"/>
      <c r="AC22" s="147"/>
      <c r="AD22" s="147"/>
      <c r="AE22" s="147"/>
      <c r="AF22" s="147"/>
      <c r="AG22" s="147" t="s">
        <v>159</v>
      </c>
      <c r="AH22" s="147">
        <v>0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x14ac:dyDescent="0.2">
      <c r="A23" s="164" t="s">
        <v>149</v>
      </c>
      <c r="B23" s="165" t="s">
        <v>63</v>
      </c>
      <c r="C23" s="187" t="s">
        <v>93</v>
      </c>
      <c r="D23" s="166"/>
      <c r="E23" s="167"/>
      <c r="F23" s="168"/>
      <c r="G23" s="169">
        <f>SUMIF(AG24:AG34,"&lt;&gt;NOR",G24:G34)</f>
        <v>0</v>
      </c>
      <c r="H23" s="163"/>
      <c r="I23" s="163">
        <f>SUM(I24:I34)</f>
        <v>0</v>
      </c>
      <c r="J23" s="163"/>
      <c r="K23" s="163">
        <f>SUM(K24:K34)</f>
        <v>0</v>
      </c>
      <c r="L23" s="163"/>
      <c r="M23" s="163">
        <f>SUM(M24:M34)</f>
        <v>0</v>
      </c>
      <c r="N23" s="162"/>
      <c r="O23" s="162">
        <f>SUM(O24:O34)</f>
        <v>33.729999999999997</v>
      </c>
      <c r="P23" s="162"/>
      <c r="Q23" s="162">
        <f>SUM(Q24:Q34)</f>
        <v>0</v>
      </c>
      <c r="R23" s="163"/>
      <c r="S23" s="163"/>
      <c r="T23" s="163"/>
      <c r="U23" s="163"/>
      <c r="V23" s="163">
        <f>SUM(V24:V34)</f>
        <v>13.809999999999999</v>
      </c>
      <c r="W23" s="163"/>
      <c r="X23" s="163"/>
      <c r="AG23" t="s">
        <v>150</v>
      </c>
    </row>
    <row r="24" spans="1:60" outlineLevel="1" x14ac:dyDescent="0.2">
      <c r="A24" s="174">
        <v>7</v>
      </c>
      <c r="B24" s="175" t="s">
        <v>493</v>
      </c>
      <c r="C24" s="188" t="s">
        <v>494</v>
      </c>
      <c r="D24" s="176" t="s">
        <v>189</v>
      </c>
      <c r="E24" s="177">
        <v>5.8</v>
      </c>
      <c r="F24" s="178"/>
      <c r="G24" s="179">
        <f>ROUND(E24*F24,2)</f>
        <v>0</v>
      </c>
      <c r="H24" s="159"/>
      <c r="I24" s="158">
        <f>ROUND(E24*H24,2)</f>
        <v>0</v>
      </c>
      <c r="J24" s="159"/>
      <c r="K24" s="158">
        <f>ROUND(E24*J24,2)</f>
        <v>0</v>
      </c>
      <c r="L24" s="158">
        <v>21</v>
      </c>
      <c r="M24" s="158">
        <f>G24*(1+L24/100)</f>
        <v>0</v>
      </c>
      <c r="N24" s="157">
        <v>2.16</v>
      </c>
      <c r="O24" s="157">
        <f>ROUND(E24*N24,2)</f>
        <v>12.53</v>
      </c>
      <c r="P24" s="157">
        <v>0</v>
      </c>
      <c r="Q24" s="157">
        <f>ROUND(E24*P24,2)</f>
        <v>0</v>
      </c>
      <c r="R24" s="158"/>
      <c r="S24" s="158" t="s">
        <v>155</v>
      </c>
      <c r="T24" s="158" t="s">
        <v>155</v>
      </c>
      <c r="U24" s="158">
        <v>1.085</v>
      </c>
      <c r="V24" s="158">
        <f>ROUND(E24*U24,2)</f>
        <v>6.29</v>
      </c>
      <c r="W24" s="158"/>
      <c r="X24" s="158" t="s">
        <v>156</v>
      </c>
      <c r="Y24" s="147"/>
      <c r="Z24" s="147"/>
      <c r="AA24" s="147"/>
      <c r="AB24" s="147"/>
      <c r="AC24" s="147"/>
      <c r="AD24" s="147"/>
      <c r="AE24" s="147"/>
      <c r="AF24" s="147"/>
      <c r="AG24" s="147" t="s">
        <v>157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 x14ac:dyDescent="0.2">
      <c r="A25" s="154"/>
      <c r="B25" s="155"/>
      <c r="C25" s="189" t="s">
        <v>487</v>
      </c>
      <c r="D25" s="160"/>
      <c r="E25" s="161">
        <v>5.75</v>
      </c>
      <c r="F25" s="158"/>
      <c r="G25" s="158"/>
      <c r="H25" s="158"/>
      <c r="I25" s="158"/>
      <c r="J25" s="158"/>
      <c r="K25" s="158"/>
      <c r="L25" s="158"/>
      <c r="M25" s="158"/>
      <c r="N25" s="157"/>
      <c r="O25" s="157"/>
      <c r="P25" s="157"/>
      <c r="Q25" s="157"/>
      <c r="R25" s="158"/>
      <c r="S25" s="158"/>
      <c r="T25" s="158"/>
      <c r="U25" s="158"/>
      <c r="V25" s="158"/>
      <c r="W25" s="158"/>
      <c r="X25" s="158"/>
      <c r="Y25" s="147"/>
      <c r="Z25" s="147"/>
      <c r="AA25" s="147"/>
      <c r="AB25" s="147"/>
      <c r="AC25" s="147"/>
      <c r="AD25" s="147"/>
      <c r="AE25" s="147"/>
      <c r="AF25" s="147"/>
      <c r="AG25" s="147" t="s">
        <v>159</v>
      </c>
      <c r="AH25" s="147">
        <v>0</v>
      </c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 x14ac:dyDescent="0.2">
      <c r="A26" s="154"/>
      <c r="B26" s="155"/>
      <c r="C26" s="189" t="s">
        <v>212</v>
      </c>
      <c r="D26" s="160"/>
      <c r="E26" s="161">
        <v>0.05</v>
      </c>
      <c r="F26" s="158"/>
      <c r="G26" s="158"/>
      <c r="H26" s="158"/>
      <c r="I26" s="158"/>
      <c r="J26" s="158"/>
      <c r="K26" s="158"/>
      <c r="L26" s="158"/>
      <c r="M26" s="158"/>
      <c r="N26" s="157"/>
      <c r="O26" s="157"/>
      <c r="P26" s="157"/>
      <c r="Q26" s="157"/>
      <c r="R26" s="158"/>
      <c r="S26" s="158"/>
      <c r="T26" s="158"/>
      <c r="U26" s="158"/>
      <c r="V26" s="158"/>
      <c r="W26" s="158"/>
      <c r="X26" s="158"/>
      <c r="Y26" s="147"/>
      <c r="Z26" s="147"/>
      <c r="AA26" s="147"/>
      <c r="AB26" s="147"/>
      <c r="AC26" s="147"/>
      <c r="AD26" s="147"/>
      <c r="AE26" s="147"/>
      <c r="AF26" s="147"/>
      <c r="AG26" s="147" t="s">
        <v>159</v>
      </c>
      <c r="AH26" s="147">
        <v>0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 x14ac:dyDescent="0.2">
      <c r="A27" s="174">
        <v>8</v>
      </c>
      <c r="B27" s="175" t="s">
        <v>495</v>
      </c>
      <c r="C27" s="188" t="s">
        <v>496</v>
      </c>
      <c r="D27" s="176" t="s">
        <v>189</v>
      </c>
      <c r="E27" s="177">
        <v>3.5</v>
      </c>
      <c r="F27" s="178"/>
      <c r="G27" s="179">
        <f>ROUND(E27*F27,2)</f>
        <v>0</v>
      </c>
      <c r="H27" s="159"/>
      <c r="I27" s="158">
        <f>ROUND(E27*H27,2)</f>
        <v>0</v>
      </c>
      <c r="J27" s="159"/>
      <c r="K27" s="158">
        <f>ROUND(E27*J27,2)</f>
        <v>0</v>
      </c>
      <c r="L27" s="158">
        <v>21</v>
      </c>
      <c r="M27" s="158">
        <f>G27*(1+L27/100)</f>
        <v>0</v>
      </c>
      <c r="N27" s="157">
        <v>2.5249999999999999</v>
      </c>
      <c r="O27" s="157">
        <f>ROUND(E27*N27,2)</f>
        <v>8.84</v>
      </c>
      <c r="P27" s="157">
        <v>0</v>
      </c>
      <c r="Q27" s="157">
        <f>ROUND(E27*P27,2)</f>
        <v>0</v>
      </c>
      <c r="R27" s="158"/>
      <c r="S27" s="158" t="s">
        <v>155</v>
      </c>
      <c r="T27" s="158" t="s">
        <v>155</v>
      </c>
      <c r="U27" s="158">
        <v>0.48</v>
      </c>
      <c r="V27" s="158">
        <f>ROUND(E27*U27,2)</f>
        <v>1.68</v>
      </c>
      <c r="W27" s="158"/>
      <c r="X27" s="158" t="s">
        <v>156</v>
      </c>
      <c r="Y27" s="147"/>
      <c r="Z27" s="147"/>
      <c r="AA27" s="147"/>
      <c r="AB27" s="147"/>
      <c r="AC27" s="147"/>
      <c r="AD27" s="147"/>
      <c r="AE27" s="147"/>
      <c r="AF27" s="147"/>
      <c r="AG27" s="147" t="s">
        <v>157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 x14ac:dyDescent="0.2">
      <c r="A28" s="154"/>
      <c r="B28" s="155"/>
      <c r="C28" s="189" t="s">
        <v>497</v>
      </c>
      <c r="D28" s="160"/>
      <c r="E28" s="161">
        <v>3.45</v>
      </c>
      <c r="F28" s="158"/>
      <c r="G28" s="158"/>
      <c r="H28" s="158"/>
      <c r="I28" s="158"/>
      <c r="J28" s="158"/>
      <c r="K28" s="158"/>
      <c r="L28" s="158"/>
      <c r="M28" s="158"/>
      <c r="N28" s="157"/>
      <c r="O28" s="157"/>
      <c r="P28" s="157"/>
      <c r="Q28" s="157"/>
      <c r="R28" s="158"/>
      <c r="S28" s="158"/>
      <c r="T28" s="158"/>
      <c r="U28" s="158"/>
      <c r="V28" s="158"/>
      <c r="W28" s="158"/>
      <c r="X28" s="158"/>
      <c r="Y28" s="147"/>
      <c r="Z28" s="147"/>
      <c r="AA28" s="147"/>
      <c r="AB28" s="147"/>
      <c r="AC28" s="147"/>
      <c r="AD28" s="147"/>
      <c r="AE28" s="147"/>
      <c r="AF28" s="147"/>
      <c r="AG28" s="147" t="s">
        <v>159</v>
      </c>
      <c r="AH28" s="147">
        <v>0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">
      <c r="A29" s="154"/>
      <c r="B29" s="155"/>
      <c r="C29" s="189" t="s">
        <v>212</v>
      </c>
      <c r="D29" s="160"/>
      <c r="E29" s="161">
        <v>0.05</v>
      </c>
      <c r="F29" s="158"/>
      <c r="G29" s="158"/>
      <c r="H29" s="158"/>
      <c r="I29" s="158"/>
      <c r="J29" s="158"/>
      <c r="K29" s="158"/>
      <c r="L29" s="158"/>
      <c r="M29" s="158"/>
      <c r="N29" s="157"/>
      <c r="O29" s="157"/>
      <c r="P29" s="157"/>
      <c r="Q29" s="157"/>
      <c r="R29" s="158"/>
      <c r="S29" s="158"/>
      <c r="T29" s="158"/>
      <c r="U29" s="158"/>
      <c r="V29" s="158"/>
      <c r="W29" s="158"/>
      <c r="X29" s="158"/>
      <c r="Y29" s="147"/>
      <c r="Z29" s="147"/>
      <c r="AA29" s="147"/>
      <c r="AB29" s="147"/>
      <c r="AC29" s="147"/>
      <c r="AD29" s="147"/>
      <c r="AE29" s="147"/>
      <c r="AF29" s="147"/>
      <c r="AG29" s="147" t="s">
        <v>159</v>
      </c>
      <c r="AH29" s="147">
        <v>0</v>
      </c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ht="22.5" outlineLevel="1" x14ac:dyDescent="0.2">
      <c r="A30" s="174">
        <v>9</v>
      </c>
      <c r="B30" s="175" t="s">
        <v>498</v>
      </c>
      <c r="C30" s="188" t="s">
        <v>499</v>
      </c>
      <c r="D30" s="176" t="s">
        <v>185</v>
      </c>
      <c r="E30" s="177">
        <v>0.23275999999999999</v>
      </c>
      <c r="F30" s="178"/>
      <c r="G30" s="179">
        <f>ROUND(E30*F30,2)</f>
        <v>0</v>
      </c>
      <c r="H30" s="159"/>
      <c r="I30" s="158">
        <f>ROUND(E30*H30,2)</f>
        <v>0</v>
      </c>
      <c r="J30" s="159"/>
      <c r="K30" s="158">
        <f>ROUND(E30*J30,2)</f>
        <v>0</v>
      </c>
      <c r="L30" s="158">
        <v>21</v>
      </c>
      <c r="M30" s="158">
        <f>G30*(1+L30/100)</f>
        <v>0</v>
      </c>
      <c r="N30" s="157">
        <v>1.04548</v>
      </c>
      <c r="O30" s="157">
        <f>ROUND(E30*N30,2)</f>
        <v>0.24</v>
      </c>
      <c r="P30" s="157">
        <v>0</v>
      </c>
      <c r="Q30" s="157">
        <f>ROUND(E30*P30,2)</f>
        <v>0</v>
      </c>
      <c r="R30" s="158"/>
      <c r="S30" s="158" t="s">
        <v>155</v>
      </c>
      <c r="T30" s="158" t="s">
        <v>155</v>
      </c>
      <c r="U30" s="158">
        <v>15.231</v>
      </c>
      <c r="V30" s="158">
        <f>ROUND(E30*U30,2)</f>
        <v>3.55</v>
      </c>
      <c r="W30" s="158"/>
      <c r="X30" s="158" t="s">
        <v>156</v>
      </c>
      <c r="Y30" s="147"/>
      <c r="Z30" s="147"/>
      <c r="AA30" s="147"/>
      <c r="AB30" s="147"/>
      <c r="AC30" s="147"/>
      <c r="AD30" s="147"/>
      <c r="AE30" s="147"/>
      <c r="AF30" s="147"/>
      <c r="AG30" s="147" t="s">
        <v>157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 x14ac:dyDescent="0.2">
      <c r="A31" s="154"/>
      <c r="B31" s="155"/>
      <c r="C31" s="189" t="s">
        <v>500</v>
      </c>
      <c r="D31" s="160"/>
      <c r="E31" s="161">
        <v>0.23275999999999999</v>
      </c>
      <c r="F31" s="158"/>
      <c r="G31" s="158"/>
      <c r="H31" s="158"/>
      <c r="I31" s="158"/>
      <c r="J31" s="158"/>
      <c r="K31" s="158"/>
      <c r="L31" s="158"/>
      <c r="M31" s="158"/>
      <c r="N31" s="157"/>
      <c r="O31" s="157"/>
      <c r="P31" s="157"/>
      <c r="Q31" s="157"/>
      <c r="R31" s="158"/>
      <c r="S31" s="158"/>
      <c r="T31" s="158"/>
      <c r="U31" s="158"/>
      <c r="V31" s="158"/>
      <c r="W31" s="158"/>
      <c r="X31" s="158"/>
      <c r="Y31" s="147"/>
      <c r="Z31" s="147"/>
      <c r="AA31" s="147"/>
      <c r="AB31" s="147"/>
      <c r="AC31" s="147"/>
      <c r="AD31" s="147"/>
      <c r="AE31" s="147"/>
      <c r="AF31" s="147"/>
      <c r="AG31" s="147" t="s">
        <v>159</v>
      </c>
      <c r="AH31" s="147">
        <v>0</v>
      </c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 x14ac:dyDescent="0.2">
      <c r="A32" s="174">
        <v>10</v>
      </c>
      <c r="B32" s="175" t="s">
        <v>501</v>
      </c>
      <c r="C32" s="188" t="s">
        <v>502</v>
      </c>
      <c r="D32" s="176" t="s">
        <v>189</v>
      </c>
      <c r="E32" s="177">
        <v>4.8</v>
      </c>
      <c r="F32" s="178"/>
      <c r="G32" s="179">
        <f>ROUND(E32*F32,2)</f>
        <v>0</v>
      </c>
      <c r="H32" s="159"/>
      <c r="I32" s="158">
        <f>ROUND(E32*H32,2)</f>
        <v>0</v>
      </c>
      <c r="J32" s="159"/>
      <c r="K32" s="158">
        <f>ROUND(E32*J32,2)</f>
        <v>0</v>
      </c>
      <c r="L32" s="158">
        <v>21</v>
      </c>
      <c r="M32" s="158">
        <f>G32*(1+L32/100)</f>
        <v>0</v>
      </c>
      <c r="N32" s="157">
        <v>2.5249999999999999</v>
      </c>
      <c r="O32" s="157">
        <f>ROUND(E32*N32,2)</f>
        <v>12.12</v>
      </c>
      <c r="P32" s="157">
        <v>0</v>
      </c>
      <c r="Q32" s="157">
        <f>ROUND(E32*P32,2)</f>
        <v>0</v>
      </c>
      <c r="R32" s="158"/>
      <c r="S32" s="158" t="s">
        <v>155</v>
      </c>
      <c r="T32" s="158" t="s">
        <v>155</v>
      </c>
      <c r="U32" s="158">
        <v>0.47699999999999998</v>
      </c>
      <c r="V32" s="158">
        <f>ROUND(E32*U32,2)</f>
        <v>2.29</v>
      </c>
      <c r="W32" s="158"/>
      <c r="X32" s="158" t="s">
        <v>156</v>
      </c>
      <c r="Y32" s="147"/>
      <c r="Z32" s="147"/>
      <c r="AA32" s="147"/>
      <c r="AB32" s="147"/>
      <c r="AC32" s="147"/>
      <c r="AD32" s="147"/>
      <c r="AE32" s="147"/>
      <c r="AF32" s="147"/>
      <c r="AG32" s="147" t="s">
        <v>157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 x14ac:dyDescent="0.2">
      <c r="A33" s="154"/>
      <c r="B33" s="155"/>
      <c r="C33" s="189" t="s">
        <v>484</v>
      </c>
      <c r="D33" s="160"/>
      <c r="E33" s="161">
        <v>4.806</v>
      </c>
      <c r="F33" s="158"/>
      <c r="G33" s="158"/>
      <c r="H33" s="158"/>
      <c r="I33" s="158"/>
      <c r="J33" s="158"/>
      <c r="K33" s="158"/>
      <c r="L33" s="158"/>
      <c r="M33" s="158"/>
      <c r="N33" s="157"/>
      <c r="O33" s="157"/>
      <c r="P33" s="157"/>
      <c r="Q33" s="157"/>
      <c r="R33" s="158"/>
      <c r="S33" s="158"/>
      <c r="T33" s="158"/>
      <c r="U33" s="158"/>
      <c r="V33" s="158"/>
      <c r="W33" s="158"/>
      <c r="X33" s="158"/>
      <c r="Y33" s="147"/>
      <c r="Z33" s="147"/>
      <c r="AA33" s="147"/>
      <c r="AB33" s="147"/>
      <c r="AC33" s="147"/>
      <c r="AD33" s="147"/>
      <c r="AE33" s="147"/>
      <c r="AF33" s="147"/>
      <c r="AG33" s="147" t="s">
        <v>159</v>
      </c>
      <c r="AH33" s="147">
        <v>0</v>
      </c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">
      <c r="A34" s="154"/>
      <c r="B34" s="155"/>
      <c r="C34" s="189" t="s">
        <v>485</v>
      </c>
      <c r="D34" s="160"/>
      <c r="E34" s="161">
        <v>-6.0000000000000001E-3</v>
      </c>
      <c r="F34" s="158"/>
      <c r="G34" s="158"/>
      <c r="H34" s="158"/>
      <c r="I34" s="158"/>
      <c r="J34" s="158"/>
      <c r="K34" s="158"/>
      <c r="L34" s="158"/>
      <c r="M34" s="158"/>
      <c r="N34" s="157"/>
      <c r="O34" s="157"/>
      <c r="P34" s="157"/>
      <c r="Q34" s="157"/>
      <c r="R34" s="158"/>
      <c r="S34" s="158"/>
      <c r="T34" s="158"/>
      <c r="U34" s="158"/>
      <c r="V34" s="158"/>
      <c r="W34" s="158"/>
      <c r="X34" s="158"/>
      <c r="Y34" s="147"/>
      <c r="Z34" s="147"/>
      <c r="AA34" s="147"/>
      <c r="AB34" s="147"/>
      <c r="AC34" s="147"/>
      <c r="AD34" s="147"/>
      <c r="AE34" s="147"/>
      <c r="AF34" s="147"/>
      <c r="AG34" s="147" t="s">
        <v>159</v>
      </c>
      <c r="AH34" s="147">
        <v>0</v>
      </c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x14ac:dyDescent="0.2">
      <c r="A35" s="164" t="s">
        <v>149</v>
      </c>
      <c r="B35" s="165" t="s">
        <v>100</v>
      </c>
      <c r="C35" s="187" t="s">
        <v>101</v>
      </c>
      <c r="D35" s="166"/>
      <c r="E35" s="167"/>
      <c r="F35" s="168"/>
      <c r="G35" s="169">
        <f>SUMIF(AG36:AG45,"&lt;&gt;NOR",G36:G45)</f>
        <v>0</v>
      </c>
      <c r="H35" s="163"/>
      <c r="I35" s="163">
        <f>SUM(I36:I45)</f>
        <v>0</v>
      </c>
      <c r="J35" s="163"/>
      <c r="K35" s="163">
        <f>SUM(K36:K45)</f>
        <v>0</v>
      </c>
      <c r="L35" s="163"/>
      <c r="M35" s="163">
        <f>SUM(M36:M45)</f>
        <v>0</v>
      </c>
      <c r="N35" s="162"/>
      <c r="O35" s="162">
        <f>SUM(O36:O45)</f>
        <v>2.33</v>
      </c>
      <c r="P35" s="162"/>
      <c r="Q35" s="162">
        <f>SUM(Q36:Q45)</f>
        <v>0</v>
      </c>
      <c r="R35" s="163"/>
      <c r="S35" s="163"/>
      <c r="T35" s="163"/>
      <c r="U35" s="163"/>
      <c r="V35" s="163">
        <f>SUM(V36:V45)</f>
        <v>6.36</v>
      </c>
      <c r="W35" s="163"/>
      <c r="X35" s="163"/>
      <c r="AG35" t="s">
        <v>150</v>
      </c>
    </row>
    <row r="36" spans="1:60" outlineLevel="1" x14ac:dyDescent="0.2">
      <c r="A36" s="174">
        <v>11</v>
      </c>
      <c r="B36" s="175" t="s">
        <v>503</v>
      </c>
      <c r="C36" s="188" t="s">
        <v>504</v>
      </c>
      <c r="D36" s="176" t="s">
        <v>189</v>
      </c>
      <c r="E36" s="177">
        <v>0.9</v>
      </c>
      <c r="F36" s="178"/>
      <c r="G36" s="179">
        <f>ROUND(E36*F36,2)</f>
        <v>0</v>
      </c>
      <c r="H36" s="159"/>
      <c r="I36" s="158">
        <f>ROUND(E36*H36,2)</f>
        <v>0</v>
      </c>
      <c r="J36" s="159"/>
      <c r="K36" s="158">
        <f>ROUND(E36*J36,2)</f>
        <v>0</v>
      </c>
      <c r="L36" s="158">
        <v>21</v>
      </c>
      <c r="M36" s="158">
        <f>G36*(1+L36/100)</f>
        <v>0</v>
      </c>
      <c r="N36" s="157">
        <v>2.5249999999999999</v>
      </c>
      <c r="O36" s="157">
        <f>ROUND(E36*N36,2)</f>
        <v>2.27</v>
      </c>
      <c r="P36" s="157">
        <v>0</v>
      </c>
      <c r="Q36" s="157">
        <f>ROUND(E36*P36,2)</f>
        <v>0</v>
      </c>
      <c r="R36" s="158"/>
      <c r="S36" s="158" t="s">
        <v>155</v>
      </c>
      <c r="T36" s="158" t="s">
        <v>155</v>
      </c>
      <c r="U36" s="158">
        <v>3.2130000000000001</v>
      </c>
      <c r="V36" s="158">
        <f>ROUND(E36*U36,2)</f>
        <v>2.89</v>
      </c>
      <c r="W36" s="158"/>
      <c r="X36" s="158" t="s">
        <v>156</v>
      </c>
      <c r="Y36" s="147"/>
      <c r="Z36" s="147"/>
      <c r="AA36" s="147"/>
      <c r="AB36" s="147"/>
      <c r="AC36" s="147"/>
      <c r="AD36" s="147"/>
      <c r="AE36" s="147"/>
      <c r="AF36" s="147"/>
      <c r="AG36" s="147" t="s">
        <v>157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 x14ac:dyDescent="0.2">
      <c r="A37" s="154"/>
      <c r="B37" s="155"/>
      <c r="C37" s="189" t="s">
        <v>505</v>
      </c>
      <c r="D37" s="160"/>
      <c r="E37" s="161">
        <v>0.88500000000000001</v>
      </c>
      <c r="F37" s="158"/>
      <c r="G37" s="158"/>
      <c r="H37" s="158"/>
      <c r="I37" s="158"/>
      <c r="J37" s="158"/>
      <c r="K37" s="158"/>
      <c r="L37" s="158"/>
      <c r="M37" s="158"/>
      <c r="N37" s="157"/>
      <c r="O37" s="157"/>
      <c r="P37" s="157"/>
      <c r="Q37" s="157"/>
      <c r="R37" s="158"/>
      <c r="S37" s="158"/>
      <c r="T37" s="158"/>
      <c r="U37" s="158"/>
      <c r="V37" s="158"/>
      <c r="W37" s="158"/>
      <c r="X37" s="158"/>
      <c r="Y37" s="147"/>
      <c r="Z37" s="147"/>
      <c r="AA37" s="147"/>
      <c r="AB37" s="147"/>
      <c r="AC37" s="147"/>
      <c r="AD37" s="147"/>
      <c r="AE37" s="147"/>
      <c r="AF37" s="147"/>
      <c r="AG37" s="147" t="s">
        <v>159</v>
      </c>
      <c r="AH37" s="147">
        <v>0</v>
      </c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 x14ac:dyDescent="0.2">
      <c r="A38" s="154"/>
      <c r="B38" s="155"/>
      <c r="C38" s="189" t="s">
        <v>506</v>
      </c>
      <c r="D38" s="160"/>
      <c r="E38" s="161">
        <v>1.4999999999999999E-2</v>
      </c>
      <c r="F38" s="158"/>
      <c r="G38" s="158"/>
      <c r="H38" s="158"/>
      <c r="I38" s="158"/>
      <c r="J38" s="158"/>
      <c r="K38" s="158"/>
      <c r="L38" s="158"/>
      <c r="M38" s="158"/>
      <c r="N38" s="157"/>
      <c r="O38" s="157"/>
      <c r="P38" s="157"/>
      <c r="Q38" s="157"/>
      <c r="R38" s="158"/>
      <c r="S38" s="158"/>
      <c r="T38" s="158"/>
      <c r="U38" s="158"/>
      <c r="V38" s="158"/>
      <c r="W38" s="158"/>
      <c r="X38" s="158"/>
      <c r="Y38" s="147"/>
      <c r="Z38" s="147"/>
      <c r="AA38" s="147"/>
      <c r="AB38" s="147"/>
      <c r="AC38" s="147"/>
      <c r="AD38" s="147"/>
      <c r="AE38" s="147"/>
      <c r="AF38" s="147"/>
      <c r="AG38" s="147" t="s">
        <v>159</v>
      </c>
      <c r="AH38" s="147">
        <v>0</v>
      </c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1" x14ac:dyDescent="0.2">
      <c r="A39" s="174">
        <v>12</v>
      </c>
      <c r="B39" s="175" t="s">
        <v>507</v>
      </c>
      <c r="C39" s="188" t="s">
        <v>508</v>
      </c>
      <c r="D39" s="176" t="s">
        <v>189</v>
      </c>
      <c r="E39" s="177">
        <v>0.9</v>
      </c>
      <c r="F39" s="178"/>
      <c r="G39" s="179">
        <f>ROUND(E39*F39,2)</f>
        <v>0</v>
      </c>
      <c r="H39" s="159"/>
      <c r="I39" s="158">
        <f>ROUND(E39*H39,2)</f>
        <v>0</v>
      </c>
      <c r="J39" s="159"/>
      <c r="K39" s="158">
        <f>ROUND(E39*J39,2)</f>
        <v>0</v>
      </c>
      <c r="L39" s="158">
        <v>21</v>
      </c>
      <c r="M39" s="158">
        <f>G39*(1+L39/100)</f>
        <v>0</v>
      </c>
      <c r="N39" s="157">
        <v>0</v>
      </c>
      <c r="O39" s="157">
        <f>ROUND(E39*N39,2)</f>
        <v>0</v>
      </c>
      <c r="P39" s="157">
        <v>0</v>
      </c>
      <c r="Q39" s="157">
        <f>ROUND(E39*P39,2)</f>
        <v>0</v>
      </c>
      <c r="R39" s="158"/>
      <c r="S39" s="158" t="s">
        <v>155</v>
      </c>
      <c r="T39" s="158" t="s">
        <v>155</v>
      </c>
      <c r="U39" s="158">
        <v>0.82</v>
      </c>
      <c r="V39" s="158">
        <f>ROUND(E39*U39,2)</f>
        <v>0.74</v>
      </c>
      <c r="W39" s="158"/>
      <c r="X39" s="158" t="s">
        <v>156</v>
      </c>
      <c r="Y39" s="147"/>
      <c r="Z39" s="147"/>
      <c r="AA39" s="147"/>
      <c r="AB39" s="147"/>
      <c r="AC39" s="147"/>
      <c r="AD39" s="147"/>
      <c r="AE39" s="147"/>
      <c r="AF39" s="147"/>
      <c r="AG39" s="147" t="s">
        <v>157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 x14ac:dyDescent="0.2">
      <c r="A40" s="154"/>
      <c r="B40" s="155"/>
      <c r="C40" s="189" t="s">
        <v>509</v>
      </c>
      <c r="D40" s="160"/>
      <c r="E40" s="161">
        <v>0.9</v>
      </c>
      <c r="F40" s="158"/>
      <c r="G40" s="158"/>
      <c r="H40" s="158"/>
      <c r="I40" s="158"/>
      <c r="J40" s="158"/>
      <c r="K40" s="158"/>
      <c r="L40" s="158"/>
      <c r="M40" s="158"/>
      <c r="N40" s="157"/>
      <c r="O40" s="157"/>
      <c r="P40" s="157"/>
      <c r="Q40" s="157"/>
      <c r="R40" s="158"/>
      <c r="S40" s="158"/>
      <c r="T40" s="158"/>
      <c r="U40" s="158"/>
      <c r="V40" s="158"/>
      <c r="W40" s="158"/>
      <c r="X40" s="158"/>
      <c r="Y40" s="147"/>
      <c r="Z40" s="147"/>
      <c r="AA40" s="147"/>
      <c r="AB40" s="147"/>
      <c r="AC40" s="147"/>
      <c r="AD40" s="147"/>
      <c r="AE40" s="147"/>
      <c r="AF40" s="147"/>
      <c r="AG40" s="147" t="s">
        <v>159</v>
      </c>
      <c r="AH40" s="147">
        <v>5</v>
      </c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 x14ac:dyDescent="0.2">
      <c r="A41" s="174">
        <v>13</v>
      </c>
      <c r="B41" s="175" t="s">
        <v>510</v>
      </c>
      <c r="C41" s="188" t="s">
        <v>511</v>
      </c>
      <c r="D41" s="176" t="s">
        <v>189</v>
      </c>
      <c r="E41" s="177">
        <v>0.9</v>
      </c>
      <c r="F41" s="178"/>
      <c r="G41" s="179">
        <f>ROUND(E41*F41,2)</f>
        <v>0</v>
      </c>
      <c r="H41" s="159"/>
      <c r="I41" s="158">
        <f>ROUND(E41*H41,2)</f>
        <v>0</v>
      </c>
      <c r="J41" s="159"/>
      <c r="K41" s="158">
        <f>ROUND(E41*J41,2)</f>
        <v>0</v>
      </c>
      <c r="L41" s="158">
        <v>21</v>
      </c>
      <c r="M41" s="158">
        <f>G41*(1+L41/100)</f>
        <v>0</v>
      </c>
      <c r="N41" s="157">
        <v>0.04</v>
      </c>
      <c r="O41" s="157">
        <f>ROUND(E41*N41,2)</f>
        <v>0.04</v>
      </c>
      <c r="P41" s="157">
        <v>0</v>
      </c>
      <c r="Q41" s="157">
        <f>ROUND(E41*P41,2)</f>
        <v>0</v>
      </c>
      <c r="R41" s="158"/>
      <c r="S41" s="158" t="s">
        <v>155</v>
      </c>
      <c r="T41" s="158" t="s">
        <v>155</v>
      </c>
      <c r="U41" s="158">
        <v>2.7</v>
      </c>
      <c r="V41" s="158">
        <f>ROUND(E41*U41,2)</f>
        <v>2.4300000000000002</v>
      </c>
      <c r="W41" s="158"/>
      <c r="X41" s="158" t="s">
        <v>156</v>
      </c>
      <c r="Y41" s="147"/>
      <c r="Z41" s="147"/>
      <c r="AA41" s="147"/>
      <c r="AB41" s="147"/>
      <c r="AC41" s="147"/>
      <c r="AD41" s="147"/>
      <c r="AE41" s="147"/>
      <c r="AF41" s="147"/>
      <c r="AG41" s="147" t="s">
        <v>157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 x14ac:dyDescent="0.2">
      <c r="A42" s="154"/>
      <c r="B42" s="155"/>
      <c r="C42" s="189" t="s">
        <v>509</v>
      </c>
      <c r="D42" s="160"/>
      <c r="E42" s="161">
        <v>0.9</v>
      </c>
      <c r="F42" s="158"/>
      <c r="G42" s="158"/>
      <c r="H42" s="158"/>
      <c r="I42" s="158"/>
      <c r="J42" s="158"/>
      <c r="K42" s="158"/>
      <c r="L42" s="158"/>
      <c r="M42" s="158"/>
      <c r="N42" s="157"/>
      <c r="O42" s="157"/>
      <c r="P42" s="157"/>
      <c r="Q42" s="157"/>
      <c r="R42" s="158"/>
      <c r="S42" s="158"/>
      <c r="T42" s="158"/>
      <c r="U42" s="158"/>
      <c r="V42" s="158"/>
      <c r="W42" s="158"/>
      <c r="X42" s="158"/>
      <c r="Y42" s="147"/>
      <c r="Z42" s="147"/>
      <c r="AA42" s="147"/>
      <c r="AB42" s="147"/>
      <c r="AC42" s="147"/>
      <c r="AD42" s="147"/>
      <c r="AE42" s="147"/>
      <c r="AF42" s="147"/>
      <c r="AG42" s="147" t="s">
        <v>159</v>
      </c>
      <c r="AH42" s="147">
        <v>5</v>
      </c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ht="22.5" outlineLevel="1" x14ac:dyDescent="0.2">
      <c r="A43" s="174">
        <v>14</v>
      </c>
      <c r="B43" s="175" t="s">
        <v>512</v>
      </c>
      <c r="C43" s="188" t="s">
        <v>513</v>
      </c>
      <c r="D43" s="176" t="s">
        <v>185</v>
      </c>
      <c r="E43" s="177">
        <v>0.02</v>
      </c>
      <c r="F43" s="178"/>
      <c r="G43" s="179">
        <f>ROUND(E43*F43,2)</f>
        <v>0</v>
      </c>
      <c r="H43" s="159"/>
      <c r="I43" s="158">
        <f>ROUND(E43*H43,2)</f>
        <v>0</v>
      </c>
      <c r="J43" s="159"/>
      <c r="K43" s="158">
        <f>ROUND(E43*J43,2)</f>
        <v>0</v>
      </c>
      <c r="L43" s="158">
        <v>21</v>
      </c>
      <c r="M43" s="158">
        <f>G43*(1+L43/100)</f>
        <v>0</v>
      </c>
      <c r="N43" s="157">
        <v>1.0662499999999999</v>
      </c>
      <c r="O43" s="157">
        <f>ROUND(E43*N43,2)</f>
        <v>0.02</v>
      </c>
      <c r="P43" s="157">
        <v>0</v>
      </c>
      <c r="Q43" s="157">
        <f>ROUND(E43*P43,2)</f>
        <v>0</v>
      </c>
      <c r="R43" s="158"/>
      <c r="S43" s="158" t="s">
        <v>155</v>
      </c>
      <c r="T43" s="158" t="s">
        <v>155</v>
      </c>
      <c r="U43" s="158">
        <v>15.231</v>
      </c>
      <c r="V43" s="158">
        <f>ROUND(E43*U43,2)</f>
        <v>0.3</v>
      </c>
      <c r="W43" s="158"/>
      <c r="X43" s="158" t="s">
        <v>156</v>
      </c>
      <c r="Y43" s="147"/>
      <c r="Z43" s="147"/>
      <c r="AA43" s="147"/>
      <c r="AB43" s="147"/>
      <c r="AC43" s="147"/>
      <c r="AD43" s="147"/>
      <c r="AE43" s="147"/>
      <c r="AF43" s="147"/>
      <c r="AG43" s="147" t="s">
        <v>157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 x14ac:dyDescent="0.2">
      <c r="A44" s="154"/>
      <c r="B44" s="155"/>
      <c r="C44" s="189" t="s">
        <v>514</v>
      </c>
      <c r="D44" s="160"/>
      <c r="E44" s="161">
        <v>1.5180000000000001E-2</v>
      </c>
      <c r="F44" s="158"/>
      <c r="G44" s="158"/>
      <c r="H44" s="158"/>
      <c r="I44" s="158"/>
      <c r="J44" s="158"/>
      <c r="K44" s="158"/>
      <c r="L44" s="158"/>
      <c r="M44" s="158"/>
      <c r="N44" s="157"/>
      <c r="O44" s="157"/>
      <c r="P44" s="157"/>
      <c r="Q44" s="157"/>
      <c r="R44" s="158"/>
      <c r="S44" s="158"/>
      <c r="T44" s="158"/>
      <c r="U44" s="158"/>
      <c r="V44" s="158"/>
      <c r="W44" s="158"/>
      <c r="X44" s="158"/>
      <c r="Y44" s="147"/>
      <c r="Z44" s="147"/>
      <c r="AA44" s="147"/>
      <c r="AB44" s="147"/>
      <c r="AC44" s="147"/>
      <c r="AD44" s="147"/>
      <c r="AE44" s="147"/>
      <c r="AF44" s="147"/>
      <c r="AG44" s="147" t="s">
        <v>159</v>
      </c>
      <c r="AH44" s="147">
        <v>0</v>
      </c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1" x14ac:dyDescent="0.2">
      <c r="A45" s="154"/>
      <c r="B45" s="155"/>
      <c r="C45" s="189" t="s">
        <v>515</v>
      </c>
      <c r="D45" s="160"/>
      <c r="E45" s="161">
        <v>4.8199999999999996E-3</v>
      </c>
      <c r="F45" s="158"/>
      <c r="G45" s="158"/>
      <c r="H45" s="158"/>
      <c r="I45" s="158"/>
      <c r="J45" s="158"/>
      <c r="K45" s="158"/>
      <c r="L45" s="158"/>
      <c r="M45" s="158"/>
      <c r="N45" s="157"/>
      <c r="O45" s="157"/>
      <c r="P45" s="157"/>
      <c r="Q45" s="157"/>
      <c r="R45" s="158"/>
      <c r="S45" s="158"/>
      <c r="T45" s="158"/>
      <c r="U45" s="158"/>
      <c r="V45" s="158"/>
      <c r="W45" s="158"/>
      <c r="X45" s="158"/>
      <c r="Y45" s="147"/>
      <c r="Z45" s="147"/>
      <c r="AA45" s="147"/>
      <c r="AB45" s="147"/>
      <c r="AC45" s="147"/>
      <c r="AD45" s="147"/>
      <c r="AE45" s="147"/>
      <c r="AF45" s="147"/>
      <c r="AG45" s="147" t="s">
        <v>159</v>
      </c>
      <c r="AH45" s="147">
        <v>0</v>
      </c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x14ac:dyDescent="0.2">
      <c r="A46" s="164" t="s">
        <v>149</v>
      </c>
      <c r="B46" s="165" t="s">
        <v>108</v>
      </c>
      <c r="C46" s="187" t="s">
        <v>109</v>
      </c>
      <c r="D46" s="166"/>
      <c r="E46" s="167"/>
      <c r="F46" s="168"/>
      <c r="G46" s="169">
        <f>SUMIF(AG47:AG47,"&lt;&gt;NOR",G47:G47)</f>
        <v>0</v>
      </c>
      <c r="H46" s="163"/>
      <c r="I46" s="163">
        <f>SUM(I47:I47)</f>
        <v>0</v>
      </c>
      <c r="J46" s="163"/>
      <c r="K46" s="163">
        <f>SUM(K47:K47)</f>
        <v>0</v>
      </c>
      <c r="L46" s="163"/>
      <c r="M46" s="163">
        <f>SUM(M47:M47)</f>
        <v>0</v>
      </c>
      <c r="N46" s="162"/>
      <c r="O46" s="162">
        <f>SUM(O47:O47)</f>
        <v>0</v>
      </c>
      <c r="P46" s="162"/>
      <c r="Q46" s="162">
        <f>SUM(Q47:Q47)</f>
        <v>0</v>
      </c>
      <c r="R46" s="163"/>
      <c r="S46" s="163"/>
      <c r="T46" s="163"/>
      <c r="U46" s="163"/>
      <c r="V46" s="163">
        <f>SUM(V47:V47)</f>
        <v>45.58</v>
      </c>
      <c r="W46" s="163"/>
      <c r="X46" s="163"/>
      <c r="AG46" t="s">
        <v>150</v>
      </c>
    </row>
    <row r="47" spans="1:60" outlineLevel="1" x14ac:dyDescent="0.2">
      <c r="A47" s="180">
        <v>15</v>
      </c>
      <c r="B47" s="181" t="s">
        <v>516</v>
      </c>
      <c r="C47" s="190" t="s">
        <v>517</v>
      </c>
      <c r="D47" s="182" t="s">
        <v>185</v>
      </c>
      <c r="E47" s="183">
        <v>36.058669999999999</v>
      </c>
      <c r="F47" s="184"/>
      <c r="G47" s="185">
        <f>ROUND(E47*F47,2)</f>
        <v>0</v>
      </c>
      <c r="H47" s="159"/>
      <c r="I47" s="158">
        <f>ROUND(E47*H47,2)</f>
        <v>0</v>
      </c>
      <c r="J47" s="159"/>
      <c r="K47" s="158">
        <f>ROUND(E47*J47,2)</f>
        <v>0</v>
      </c>
      <c r="L47" s="158">
        <v>21</v>
      </c>
      <c r="M47" s="158">
        <f>G47*(1+L47/100)</f>
        <v>0</v>
      </c>
      <c r="N47" s="157">
        <v>0</v>
      </c>
      <c r="O47" s="157">
        <f>ROUND(E47*N47,2)</f>
        <v>0</v>
      </c>
      <c r="P47" s="157">
        <v>0</v>
      </c>
      <c r="Q47" s="157">
        <f>ROUND(E47*P47,2)</f>
        <v>0</v>
      </c>
      <c r="R47" s="158"/>
      <c r="S47" s="158" t="s">
        <v>155</v>
      </c>
      <c r="T47" s="158" t="s">
        <v>155</v>
      </c>
      <c r="U47" s="158">
        <v>1.264</v>
      </c>
      <c r="V47" s="158">
        <f>ROUND(E47*U47,2)</f>
        <v>45.58</v>
      </c>
      <c r="W47" s="158"/>
      <c r="X47" s="158" t="s">
        <v>338</v>
      </c>
      <c r="Y47" s="147"/>
      <c r="Z47" s="147"/>
      <c r="AA47" s="147"/>
      <c r="AB47" s="147"/>
      <c r="AC47" s="147"/>
      <c r="AD47" s="147"/>
      <c r="AE47" s="147"/>
      <c r="AF47" s="147"/>
      <c r="AG47" s="147" t="s">
        <v>339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x14ac:dyDescent="0.2">
      <c r="A48" s="164" t="s">
        <v>149</v>
      </c>
      <c r="B48" s="165" t="s">
        <v>110</v>
      </c>
      <c r="C48" s="187" t="s">
        <v>111</v>
      </c>
      <c r="D48" s="166"/>
      <c r="E48" s="167"/>
      <c r="F48" s="168"/>
      <c r="G48" s="169">
        <f>SUMIF(AG49:AG54,"&lt;&gt;NOR",G49:G54)</f>
        <v>0</v>
      </c>
      <c r="H48" s="163"/>
      <c r="I48" s="163">
        <f>SUM(I49:I54)</f>
        <v>0</v>
      </c>
      <c r="J48" s="163"/>
      <c r="K48" s="163">
        <f>SUM(K49:K54)</f>
        <v>0</v>
      </c>
      <c r="L48" s="163"/>
      <c r="M48" s="163">
        <f>SUM(M49:M54)</f>
        <v>0</v>
      </c>
      <c r="N48" s="162"/>
      <c r="O48" s="162">
        <f>SUM(O49:O54)</f>
        <v>0.16</v>
      </c>
      <c r="P48" s="162"/>
      <c r="Q48" s="162">
        <f>SUM(Q49:Q54)</f>
        <v>0</v>
      </c>
      <c r="R48" s="163"/>
      <c r="S48" s="163"/>
      <c r="T48" s="163"/>
      <c r="U48" s="163"/>
      <c r="V48" s="163">
        <f>SUM(V49:V54)</f>
        <v>6.84</v>
      </c>
      <c r="W48" s="163"/>
      <c r="X48" s="163"/>
      <c r="AG48" t="s">
        <v>150</v>
      </c>
    </row>
    <row r="49" spans="1:60" ht="22.5" outlineLevel="1" x14ac:dyDescent="0.2">
      <c r="A49" s="174">
        <v>16</v>
      </c>
      <c r="B49" s="175" t="s">
        <v>518</v>
      </c>
      <c r="C49" s="188" t="s">
        <v>519</v>
      </c>
      <c r="D49" s="176" t="s">
        <v>153</v>
      </c>
      <c r="E49" s="177">
        <v>23</v>
      </c>
      <c r="F49" s="178"/>
      <c r="G49" s="179">
        <f>ROUND(E49*F49,2)</f>
        <v>0</v>
      </c>
      <c r="H49" s="159"/>
      <c r="I49" s="158">
        <f>ROUND(E49*H49,2)</f>
        <v>0</v>
      </c>
      <c r="J49" s="159"/>
      <c r="K49" s="158">
        <f>ROUND(E49*J49,2)</f>
        <v>0</v>
      </c>
      <c r="L49" s="158">
        <v>21</v>
      </c>
      <c r="M49" s="158">
        <f>G49*(1+L49/100)</f>
        <v>0</v>
      </c>
      <c r="N49" s="157">
        <v>3.3E-4</v>
      </c>
      <c r="O49" s="157">
        <f>ROUND(E49*N49,2)</f>
        <v>0.01</v>
      </c>
      <c r="P49" s="157">
        <v>0</v>
      </c>
      <c r="Q49" s="157">
        <f>ROUND(E49*P49,2)</f>
        <v>0</v>
      </c>
      <c r="R49" s="158"/>
      <c r="S49" s="158" t="s">
        <v>155</v>
      </c>
      <c r="T49" s="158" t="s">
        <v>155</v>
      </c>
      <c r="U49" s="158">
        <v>2.75E-2</v>
      </c>
      <c r="V49" s="158">
        <f>ROUND(E49*U49,2)</f>
        <v>0.63</v>
      </c>
      <c r="W49" s="158"/>
      <c r="X49" s="158" t="s">
        <v>156</v>
      </c>
      <c r="Y49" s="147"/>
      <c r="Z49" s="147"/>
      <c r="AA49" s="147"/>
      <c r="AB49" s="147"/>
      <c r="AC49" s="147"/>
      <c r="AD49" s="147"/>
      <c r="AE49" s="147"/>
      <c r="AF49" s="147"/>
      <c r="AG49" s="147" t="s">
        <v>157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1" x14ac:dyDescent="0.2">
      <c r="A50" s="154"/>
      <c r="B50" s="155"/>
      <c r="C50" s="189" t="s">
        <v>520</v>
      </c>
      <c r="D50" s="160"/>
      <c r="E50" s="161">
        <v>23</v>
      </c>
      <c r="F50" s="158"/>
      <c r="G50" s="158"/>
      <c r="H50" s="158"/>
      <c r="I50" s="158"/>
      <c r="J50" s="158"/>
      <c r="K50" s="158"/>
      <c r="L50" s="158"/>
      <c r="M50" s="158"/>
      <c r="N50" s="157"/>
      <c r="O50" s="157"/>
      <c r="P50" s="157"/>
      <c r="Q50" s="157"/>
      <c r="R50" s="158"/>
      <c r="S50" s="158"/>
      <c r="T50" s="158"/>
      <c r="U50" s="158"/>
      <c r="V50" s="158"/>
      <c r="W50" s="158"/>
      <c r="X50" s="158"/>
      <c r="Y50" s="147"/>
      <c r="Z50" s="147"/>
      <c r="AA50" s="147"/>
      <c r="AB50" s="147"/>
      <c r="AC50" s="147"/>
      <c r="AD50" s="147"/>
      <c r="AE50" s="147"/>
      <c r="AF50" s="147"/>
      <c r="AG50" s="147" t="s">
        <v>159</v>
      </c>
      <c r="AH50" s="147">
        <v>0</v>
      </c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ht="22.5" outlineLevel="1" x14ac:dyDescent="0.2">
      <c r="A51" s="174">
        <v>17</v>
      </c>
      <c r="B51" s="175" t="s">
        <v>521</v>
      </c>
      <c r="C51" s="188" t="s">
        <v>522</v>
      </c>
      <c r="D51" s="176" t="s">
        <v>153</v>
      </c>
      <c r="E51" s="177">
        <v>27</v>
      </c>
      <c r="F51" s="178"/>
      <c r="G51" s="179">
        <f>ROUND(E51*F51,2)</f>
        <v>0</v>
      </c>
      <c r="H51" s="159"/>
      <c r="I51" s="158">
        <f>ROUND(E51*H51,2)</f>
        <v>0</v>
      </c>
      <c r="J51" s="159"/>
      <c r="K51" s="158">
        <f>ROUND(E51*J51,2)</f>
        <v>0</v>
      </c>
      <c r="L51" s="158">
        <v>21</v>
      </c>
      <c r="M51" s="158">
        <f>G51*(1+L51/100)</f>
        <v>0</v>
      </c>
      <c r="N51" s="157">
        <v>5.5900000000000004E-3</v>
      </c>
      <c r="O51" s="157">
        <f>ROUND(E51*N51,2)</f>
        <v>0.15</v>
      </c>
      <c r="P51" s="157">
        <v>0</v>
      </c>
      <c r="Q51" s="157">
        <f>ROUND(E51*P51,2)</f>
        <v>0</v>
      </c>
      <c r="R51" s="158"/>
      <c r="S51" s="158" t="s">
        <v>155</v>
      </c>
      <c r="T51" s="158" t="s">
        <v>155</v>
      </c>
      <c r="U51" s="158">
        <v>0.22991</v>
      </c>
      <c r="V51" s="158">
        <f>ROUND(E51*U51,2)</f>
        <v>6.21</v>
      </c>
      <c r="W51" s="158"/>
      <c r="X51" s="158" t="s">
        <v>156</v>
      </c>
      <c r="Y51" s="147"/>
      <c r="Z51" s="147"/>
      <c r="AA51" s="147"/>
      <c r="AB51" s="147"/>
      <c r="AC51" s="147"/>
      <c r="AD51" s="147"/>
      <c r="AE51" s="147"/>
      <c r="AF51" s="147"/>
      <c r="AG51" s="147" t="s">
        <v>157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1" x14ac:dyDescent="0.2">
      <c r="A52" s="154"/>
      <c r="B52" s="155"/>
      <c r="C52" s="189" t="s">
        <v>523</v>
      </c>
      <c r="D52" s="160"/>
      <c r="E52" s="161">
        <v>26.45</v>
      </c>
      <c r="F52" s="158"/>
      <c r="G52" s="158"/>
      <c r="H52" s="158"/>
      <c r="I52" s="158"/>
      <c r="J52" s="158"/>
      <c r="K52" s="158"/>
      <c r="L52" s="158"/>
      <c r="M52" s="158"/>
      <c r="N52" s="157"/>
      <c r="O52" s="157"/>
      <c r="P52" s="157"/>
      <c r="Q52" s="157"/>
      <c r="R52" s="158"/>
      <c r="S52" s="158"/>
      <c r="T52" s="158"/>
      <c r="U52" s="158"/>
      <c r="V52" s="158"/>
      <c r="W52" s="158"/>
      <c r="X52" s="158"/>
      <c r="Y52" s="147"/>
      <c r="Z52" s="147"/>
      <c r="AA52" s="147"/>
      <c r="AB52" s="147"/>
      <c r="AC52" s="147"/>
      <c r="AD52" s="147"/>
      <c r="AE52" s="147"/>
      <c r="AF52" s="147"/>
      <c r="AG52" s="147" t="s">
        <v>159</v>
      </c>
      <c r="AH52" s="147">
        <v>0</v>
      </c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1" x14ac:dyDescent="0.2">
      <c r="A53" s="154"/>
      <c r="B53" s="155"/>
      <c r="C53" s="189" t="s">
        <v>524</v>
      </c>
      <c r="D53" s="160"/>
      <c r="E53" s="161">
        <v>0.55000000000000004</v>
      </c>
      <c r="F53" s="158"/>
      <c r="G53" s="158"/>
      <c r="H53" s="158"/>
      <c r="I53" s="158"/>
      <c r="J53" s="158"/>
      <c r="K53" s="158"/>
      <c r="L53" s="158"/>
      <c r="M53" s="158"/>
      <c r="N53" s="157"/>
      <c r="O53" s="157"/>
      <c r="P53" s="157"/>
      <c r="Q53" s="157"/>
      <c r="R53" s="158"/>
      <c r="S53" s="158"/>
      <c r="T53" s="158"/>
      <c r="U53" s="158"/>
      <c r="V53" s="158"/>
      <c r="W53" s="158"/>
      <c r="X53" s="158"/>
      <c r="Y53" s="147"/>
      <c r="Z53" s="147"/>
      <c r="AA53" s="147"/>
      <c r="AB53" s="147"/>
      <c r="AC53" s="147"/>
      <c r="AD53" s="147"/>
      <c r="AE53" s="147"/>
      <c r="AF53" s="147"/>
      <c r="AG53" s="147" t="s">
        <v>159</v>
      </c>
      <c r="AH53" s="147">
        <v>0</v>
      </c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1" x14ac:dyDescent="0.2">
      <c r="A54" s="154">
        <v>18</v>
      </c>
      <c r="B54" s="155" t="s">
        <v>525</v>
      </c>
      <c r="C54" s="191" t="s">
        <v>526</v>
      </c>
      <c r="D54" s="156" t="s">
        <v>0</v>
      </c>
      <c r="E54" s="186"/>
      <c r="F54" s="159"/>
      <c r="G54" s="158">
        <f>ROUND(E54*F54,2)</f>
        <v>0</v>
      </c>
      <c r="H54" s="159"/>
      <c r="I54" s="158">
        <f>ROUND(E54*H54,2)</f>
        <v>0</v>
      </c>
      <c r="J54" s="159"/>
      <c r="K54" s="158">
        <f>ROUND(E54*J54,2)</f>
        <v>0</v>
      </c>
      <c r="L54" s="158">
        <v>21</v>
      </c>
      <c r="M54" s="158">
        <f>G54*(1+L54/100)</f>
        <v>0</v>
      </c>
      <c r="N54" s="157">
        <v>0</v>
      </c>
      <c r="O54" s="157">
        <f>ROUND(E54*N54,2)</f>
        <v>0</v>
      </c>
      <c r="P54" s="157">
        <v>0</v>
      </c>
      <c r="Q54" s="157">
        <f>ROUND(E54*P54,2)</f>
        <v>0</v>
      </c>
      <c r="R54" s="158"/>
      <c r="S54" s="158" t="s">
        <v>155</v>
      </c>
      <c r="T54" s="158" t="s">
        <v>155</v>
      </c>
      <c r="U54" s="158">
        <v>0</v>
      </c>
      <c r="V54" s="158">
        <f>ROUND(E54*U54,2)</f>
        <v>0</v>
      </c>
      <c r="W54" s="158"/>
      <c r="X54" s="158" t="s">
        <v>338</v>
      </c>
      <c r="Y54" s="147"/>
      <c r="Z54" s="147"/>
      <c r="AA54" s="147"/>
      <c r="AB54" s="147"/>
      <c r="AC54" s="147"/>
      <c r="AD54" s="147"/>
      <c r="AE54" s="147"/>
      <c r="AF54" s="147"/>
      <c r="AG54" s="147" t="s">
        <v>339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x14ac:dyDescent="0.2">
      <c r="A55" s="164" t="s">
        <v>149</v>
      </c>
      <c r="B55" s="165" t="s">
        <v>112</v>
      </c>
      <c r="C55" s="187" t="s">
        <v>113</v>
      </c>
      <c r="D55" s="166"/>
      <c r="E55" s="167"/>
      <c r="F55" s="168"/>
      <c r="G55" s="169">
        <f>SUMIF(AG56:AG58,"&lt;&gt;NOR",G56:G58)</f>
        <v>0</v>
      </c>
      <c r="H55" s="163"/>
      <c r="I55" s="163">
        <f>SUM(I56:I58)</f>
        <v>0</v>
      </c>
      <c r="J55" s="163"/>
      <c r="K55" s="163">
        <f>SUM(K56:K58)</f>
        <v>0</v>
      </c>
      <c r="L55" s="163"/>
      <c r="M55" s="163">
        <f>SUM(M56:M58)</f>
        <v>0</v>
      </c>
      <c r="N55" s="162"/>
      <c r="O55" s="162">
        <f>SUM(O56:O58)</f>
        <v>0.12</v>
      </c>
      <c r="P55" s="162"/>
      <c r="Q55" s="162">
        <f>SUM(Q56:Q58)</f>
        <v>0</v>
      </c>
      <c r="R55" s="163"/>
      <c r="S55" s="163"/>
      <c r="T55" s="163"/>
      <c r="U55" s="163"/>
      <c r="V55" s="163">
        <f>SUM(V56:V58)</f>
        <v>4.4800000000000004</v>
      </c>
      <c r="W55" s="163"/>
      <c r="X55" s="163"/>
      <c r="AG55" t="s">
        <v>150</v>
      </c>
    </row>
    <row r="56" spans="1:60" ht="22.5" outlineLevel="1" x14ac:dyDescent="0.2">
      <c r="A56" s="174">
        <v>19</v>
      </c>
      <c r="B56" s="175" t="s">
        <v>527</v>
      </c>
      <c r="C56" s="188" t="s">
        <v>528</v>
      </c>
      <c r="D56" s="176" t="s">
        <v>153</v>
      </c>
      <c r="E56" s="177">
        <v>22.4</v>
      </c>
      <c r="F56" s="178"/>
      <c r="G56" s="179">
        <f>ROUND(E56*F56,2)</f>
        <v>0</v>
      </c>
      <c r="H56" s="159"/>
      <c r="I56" s="158">
        <f>ROUND(E56*H56,2)</f>
        <v>0</v>
      </c>
      <c r="J56" s="159"/>
      <c r="K56" s="158">
        <f>ROUND(E56*J56,2)</f>
        <v>0</v>
      </c>
      <c r="L56" s="158">
        <v>21</v>
      </c>
      <c r="M56" s="158">
        <f>G56*(1+L56/100)</f>
        <v>0</v>
      </c>
      <c r="N56" s="157">
        <v>5.3E-3</v>
      </c>
      <c r="O56" s="157">
        <f>ROUND(E56*N56,2)</f>
        <v>0.12</v>
      </c>
      <c r="P56" s="157">
        <v>0</v>
      </c>
      <c r="Q56" s="157">
        <f>ROUND(E56*P56,2)</f>
        <v>0</v>
      </c>
      <c r="R56" s="158"/>
      <c r="S56" s="158" t="s">
        <v>155</v>
      </c>
      <c r="T56" s="158" t="s">
        <v>155</v>
      </c>
      <c r="U56" s="158">
        <v>0.2</v>
      </c>
      <c r="V56" s="158">
        <f>ROUND(E56*U56,2)</f>
        <v>4.4800000000000004</v>
      </c>
      <c r="W56" s="158"/>
      <c r="X56" s="158" t="s">
        <v>156</v>
      </c>
      <c r="Y56" s="147"/>
      <c r="Z56" s="147"/>
      <c r="AA56" s="147"/>
      <c r="AB56" s="147"/>
      <c r="AC56" s="147"/>
      <c r="AD56" s="147"/>
      <c r="AE56" s="147"/>
      <c r="AF56" s="147"/>
      <c r="AG56" s="147" t="s">
        <v>157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1" x14ac:dyDescent="0.2">
      <c r="A57" s="154"/>
      <c r="B57" s="155"/>
      <c r="C57" s="189" t="s">
        <v>529</v>
      </c>
      <c r="D57" s="160"/>
      <c r="E57" s="161">
        <v>22.4</v>
      </c>
      <c r="F57" s="158"/>
      <c r="G57" s="158"/>
      <c r="H57" s="158"/>
      <c r="I57" s="158"/>
      <c r="J57" s="158"/>
      <c r="K57" s="158"/>
      <c r="L57" s="158"/>
      <c r="M57" s="158"/>
      <c r="N57" s="157"/>
      <c r="O57" s="157"/>
      <c r="P57" s="157"/>
      <c r="Q57" s="157"/>
      <c r="R57" s="158"/>
      <c r="S57" s="158"/>
      <c r="T57" s="158"/>
      <c r="U57" s="158"/>
      <c r="V57" s="158"/>
      <c r="W57" s="158"/>
      <c r="X57" s="158"/>
      <c r="Y57" s="147"/>
      <c r="Z57" s="147"/>
      <c r="AA57" s="147"/>
      <c r="AB57" s="147"/>
      <c r="AC57" s="147"/>
      <c r="AD57" s="147"/>
      <c r="AE57" s="147"/>
      <c r="AF57" s="147"/>
      <c r="AG57" s="147" t="s">
        <v>159</v>
      </c>
      <c r="AH57" s="147">
        <v>0</v>
      </c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1" x14ac:dyDescent="0.2">
      <c r="A58" s="154">
        <v>20</v>
      </c>
      <c r="B58" s="155" t="s">
        <v>530</v>
      </c>
      <c r="C58" s="191" t="s">
        <v>531</v>
      </c>
      <c r="D58" s="156" t="s">
        <v>0</v>
      </c>
      <c r="E58" s="186"/>
      <c r="F58" s="159"/>
      <c r="G58" s="158">
        <f>ROUND(E58*F58,2)</f>
        <v>0</v>
      </c>
      <c r="H58" s="159"/>
      <c r="I58" s="158">
        <f>ROUND(E58*H58,2)</f>
        <v>0</v>
      </c>
      <c r="J58" s="159"/>
      <c r="K58" s="158">
        <f>ROUND(E58*J58,2)</f>
        <v>0</v>
      </c>
      <c r="L58" s="158">
        <v>21</v>
      </c>
      <c r="M58" s="158">
        <f>G58*(1+L58/100)</f>
        <v>0</v>
      </c>
      <c r="N58" s="157">
        <v>0</v>
      </c>
      <c r="O58" s="157">
        <f>ROUND(E58*N58,2)</f>
        <v>0</v>
      </c>
      <c r="P58" s="157">
        <v>0</v>
      </c>
      <c r="Q58" s="157">
        <f>ROUND(E58*P58,2)</f>
        <v>0</v>
      </c>
      <c r="R58" s="158"/>
      <c r="S58" s="158" t="s">
        <v>155</v>
      </c>
      <c r="T58" s="158" t="s">
        <v>155</v>
      </c>
      <c r="U58" s="158">
        <v>0</v>
      </c>
      <c r="V58" s="158">
        <f>ROUND(E58*U58,2)</f>
        <v>0</v>
      </c>
      <c r="W58" s="158"/>
      <c r="X58" s="158" t="s">
        <v>338</v>
      </c>
      <c r="Y58" s="147"/>
      <c r="Z58" s="147"/>
      <c r="AA58" s="147"/>
      <c r="AB58" s="147"/>
      <c r="AC58" s="147"/>
      <c r="AD58" s="147"/>
      <c r="AE58" s="147"/>
      <c r="AF58" s="147"/>
      <c r="AG58" s="147" t="s">
        <v>339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x14ac:dyDescent="0.2">
      <c r="A59" s="150" t="s">
        <v>149</v>
      </c>
      <c r="B59" s="151" t="s">
        <v>114</v>
      </c>
      <c r="C59" s="193" t="s">
        <v>115</v>
      </c>
      <c r="D59" s="170"/>
      <c r="E59" s="171"/>
      <c r="F59" s="172"/>
      <c r="G59" s="173">
        <f>SUMIF(AG60:AG77,"&lt;&gt;NOR",G60:G77)</f>
        <v>0</v>
      </c>
      <c r="H59" s="163"/>
      <c r="I59" s="163">
        <f>SUM(I60:I77)</f>
        <v>0</v>
      </c>
      <c r="J59" s="163"/>
      <c r="K59" s="163">
        <f>SUM(K60:K77)</f>
        <v>0</v>
      </c>
      <c r="L59" s="163"/>
      <c r="M59" s="163">
        <f>SUM(M60:M77)</f>
        <v>0</v>
      </c>
      <c r="N59" s="162"/>
      <c r="O59" s="162">
        <f>SUM(O60:O77)</f>
        <v>3.1399999999999997</v>
      </c>
      <c r="P59" s="162"/>
      <c r="Q59" s="162">
        <f>SUM(Q60:Q77)</f>
        <v>0</v>
      </c>
      <c r="R59" s="163"/>
      <c r="S59" s="163"/>
      <c r="T59" s="163"/>
      <c r="U59" s="163"/>
      <c r="V59" s="163">
        <f>SUM(V60:V77)</f>
        <v>95.26</v>
      </c>
      <c r="W59" s="163"/>
      <c r="X59" s="163"/>
      <c r="AG59" t="s">
        <v>150</v>
      </c>
    </row>
    <row r="60" spans="1:60" outlineLevel="1" x14ac:dyDescent="0.2">
      <c r="A60" s="154"/>
      <c r="B60" s="155"/>
      <c r="C60" s="264" t="s">
        <v>476</v>
      </c>
      <c r="D60" s="265"/>
      <c r="E60" s="265"/>
      <c r="F60" s="265"/>
      <c r="G60" s="265"/>
      <c r="H60" s="158"/>
      <c r="I60" s="158"/>
      <c r="J60" s="158"/>
      <c r="K60" s="158"/>
      <c r="L60" s="158"/>
      <c r="M60" s="158"/>
      <c r="N60" s="157"/>
      <c r="O60" s="157"/>
      <c r="P60" s="157"/>
      <c r="Q60" s="157"/>
      <c r="R60" s="158"/>
      <c r="S60" s="158"/>
      <c r="T60" s="158"/>
      <c r="U60" s="158"/>
      <c r="V60" s="158"/>
      <c r="W60" s="158"/>
      <c r="X60" s="158"/>
      <c r="Y60" s="147"/>
      <c r="Z60" s="147"/>
      <c r="AA60" s="147"/>
      <c r="AB60" s="147"/>
      <c r="AC60" s="147"/>
      <c r="AD60" s="147"/>
      <c r="AE60" s="147"/>
      <c r="AF60" s="147"/>
      <c r="AG60" s="147" t="s">
        <v>179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ht="22.5" outlineLevel="1" x14ac:dyDescent="0.2">
      <c r="A61" s="174">
        <v>21</v>
      </c>
      <c r="B61" s="175" t="s">
        <v>532</v>
      </c>
      <c r="C61" s="188" t="s">
        <v>533</v>
      </c>
      <c r="D61" s="176" t="s">
        <v>281</v>
      </c>
      <c r="E61" s="177">
        <v>5.2</v>
      </c>
      <c r="F61" s="178"/>
      <c r="G61" s="179">
        <f>ROUND(E61*F61,2)</f>
        <v>0</v>
      </c>
      <c r="H61" s="159"/>
      <c r="I61" s="158">
        <f>ROUND(E61*H61,2)</f>
        <v>0</v>
      </c>
      <c r="J61" s="159"/>
      <c r="K61" s="158">
        <f>ROUND(E61*J61,2)</f>
        <v>0</v>
      </c>
      <c r="L61" s="158">
        <v>21</v>
      </c>
      <c r="M61" s="158">
        <f>G61*(1+L61/100)</f>
        <v>0</v>
      </c>
      <c r="N61" s="157">
        <v>1.4460000000000001E-2</v>
      </c>
      <c r="O61" s="157">
        <f>ROUND(E61*N61,2)</f>
        <v>0.08</v>
      </c>
      <c r="P61" s="157">
        <v>0</v>
      </c>
      <c r="Q61" s="157">
        <f>ROUND(E61*P61,2)</f>
        <v>0</v>
      </c>
      <c r="R61" s="158"/>
      <c r="S61" s="158" t="s">
        <v>154</v>
      </c>
      <c r="T61" s="158" t="s">
        <v>238</v>
      </c>
      <c r="U61" s="158">
        <v>0.54413999999999996</v>
      </c>
      <c r="V61" s="158">
        <f>ROUND(E61*U61,2)</f>
        <v>2.83</v>
      </c>
      <c r="W61" s="158"/>
      <c r="X61" s="158" t="s">
        <v>239</v>
      </c>
      <c r="Y61" s="147"/>
      <c r="Z61" s="147"/>
      <c r="AA61" s="147"/>
      <c r="AB61" s="147"/>
      <c r="AC61" s="147"/>
      <c r="AD61" s="147"/>
      <c r="AE61" s="147"/>
      <c r="AF61" s="147"/>
      <c r="AG61" s="147" t="s">
        <v>240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1" x14ac:dyDescent="0.2">
      <c r="A62" s="154"/>
      <c r="B62" s="155"/>
      <c r="C62" s="264" t="s">
        <v>534</v>
      </c>
      <c r="D62" s="265"/>
      <c r="E62" s="265"/>
      <c r="F62" s="265"/>
      <c r="G62" s="265"/>
      <c r="H62" s="158"/>
      <c r="I62" s="158"/>
      <c r="J62" s="158"/>
      <c r="K62" s="158"/>
      <c r="L62" s="158"/>
      <c r="M62" s="158"/>
      <c r="N62" s="157"/>
      <c r="O62" s="157"/>
      <c r="P62" s="157"/>
      <c r="Q62" s="157"/>
      <c r="R62" s="158"/>
      <c r="S62" s="158"/>
      <c r="T62" s="158"/>
      <c r="U62" s="158"/>
      <c r="V62" s="158"/>
      <c r="W62" s="158"/>
      <c r="X62" s="158"/>
      <c r="Y62" s="147"/>
      <c r="Z62" s="147"/>
      <c r="AA62" s="147"/>
      <c r="AB62" s="147"/>
      <c r="AC62" s="147"/>
      <c r="AD62" s="147"/>
      <c r="AE62" s="147"/>
      <c r="AF62" s="147"/>
      <c r="AG62" s="147" t="s">
        <v>179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1" x14ac:dyDescent="0.2">
      <c r="A63" s="154"/>
      <c r="B63" s="155"/>
      <c r="C63" s="189" t="s">
        <v>535</v>
      </c>
      <c r="D63" s="160"/>
      <c r="E63" s="161">
        <v>5.2</v>
      </c>
      <c r="F63" s="158"/>
      <c r="G63" s="158"/>
      <c r="H63" s="158"/>
      <c r="I63" s="158"/>
      <c r="J63" s="158"/>
      <c r="K63" s="158"/>
      <c r="L63" s="158"/>
      <c r="M63" s="158"/>
      <c r="N63" s="157"/>
      <c r="O63" s="157"/>
      <c r="P63" s="157"/>
      <c r="Q63" s="157"/>
      <c r="R63" s="158"/>
      <c r="S63" s="158"/>
      <c r="T63" s="158"/>
      <c r="U63" s="158"/>
      <c r="V63" s="158"/>
      <c r="W63" s="158"/>
      <c r="X63" s="158"/>
      <c r="Y63" s="147"/>
      <c r="Z63" s="147"/>
      <c r="AA63" s="147"/>
      <c r="AB63" s="147"/>
      <c r="AC63" s="147"/>
      <c r="AD63" s="147"/>
      <c r="AE63" s="147"/>
      <c r="AF63" s="147"/>
      <c r="AG63" s="147" t="s">
        <v>159</v>
      </c>
      <c r="AH63" s="147">
        <v>0</v>
      </c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ht="22.5" outlineLevel="1" x14ac:dyDescent="0.2">
      <c r="A64" s="174">
        <v>22</v>
      </c>
      <c r="B64" s="175" t="s">
        <v>536</v>
      </c>
      <c r="C64" s="188" t="s">
        <v>537</v>
      </c>
      <c r="D64" s="176" t="s">
        <v>153</v>
      </c>
      <c r="E64" s="177">
        <v>30</v>
      </c>
      <c r="F64" s="178"/>
      <c r="G64" s="179">
        <f>ROUND(E64*F64,2)</f>
        <v>0</v>
      </c>
      <c r="H64" s="159"/>
      <c r="I64" s="158">
        <f>ROUND(E64*H64,2)</f>
        <v>0</v>
      </c>
      <c r="J64" s="159"/>
      <c r="K64" s="158">
        <f>ROUND(E64*J64,2)</f>
        <v>0</v>
      </c>
      <c r="L64" s="158">
        <v>21</v>
      </c>
      <c r="M64" s="158">
        <f>G64*(1+L64/100)</f>
        <v>0</v>
      </c>
      <c r="N64" s="157">
        <v>3.9870000000000003E-2</v>
      </c>
      <c r="O64" s="157">
        <f>ROUND(E64*N64,2)</f>
        <v>1.2</v>
      </c>
      <c r="P64" s="157">
        <v>0</v>
      </c>
      <c r="Q64" s="157">
        <f>ROUND(E64*P64,2)</f>
        <v>0</v>
      </c>
      <c r="R64" s="158"/>
      <c r="S64" s="158" t="s">
        <v>155</v>
      </c>
      <c r="T64" s="158" t="s">
        <v>238</v>
      </c>
      <c r="U64" s="158">
        <v>1.8323</v>
      </c>
      <c r="V64" s="158">
        <f>ROUND(E64*U64,2)</f>
        <v>54.97</v>
      </c>
      <c r="W64" s="158"/>
      <c r="X64" s="158" t="s">
        <v>239</v>
      </c>
      <c r="Y64" s="147"/>
      <c r="Z64" s="147"/>
      <c r="AA64" s="147"/>
      <c r="AB64" s="147"/>
      <c r="AC64" s="147"/>
      <c r="AD64" s="147"/>
      <c r="AE64" s="147"/>
      <c r="AF64" s="147"/>
      <c r="AG64" s="147" t="s">
        <v>240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ht="22.5" outlineLevel="1" x14ac:dyDescent="0.2">
      <c r="A65" s="154"/>
      <c r="B65" s="155"/>
      <c r="C65" s="264" t="s">
        <v>538</v>
      </c>
      <c r="D65" s="265"/>
      <c r="E65" s="265"/>
      <c r="F65" s="265"/>
      <c r="G65" s="265"/>
      <c r="H65" s="158"/>
      <c r="I65" s="158"/>
      <c r="J65" s="158"/>
      <c r="K65" s="158"/>
      <c r="L65" s="158"/>
      <c r="M65" s="158"/>
      <c r="N65" s="157"/>
      <c r="O65" s="157"/>
      <c r="P65" s="157"/>
      <c r="Q65" s="157"/>
      <c r="R65" s="158"/>
      <c r="S65" s="158"/>
      <c r="T65" s="158"/>
      <c r="U65" s="158"/>
      <c r="V65" s="158"/>
      <c r="W65" s="158"/>
      <c r="X65" s="158"/>
      <c r="Y65" s="147"/>
      <c r="Z65" s="147"/>
      <c r="AA65" s="147"/>
      <c r="AB65" s="147"/>
      <c r="AC65" s="147"/>
      <c r="AD65" s="147"/>
      <c r="AE65" s="147"/>
      <c r="AF65" s="147"/>
      <c r="AG65" s="147" t="s">
        <v>179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95" t="str">
        <f>C65</f>
        <v>kompletní provedení stěn z KVH hranolů, vč. kotevních patek, plechu pod palubky, dřevěného roštu obkladu z palubek vč. impregnace</v>
      </c>
      <c r="BB65" s="147"/>
      <c r="BC65" s="147"/>
      <c r="BD65" s="147"/>
      <c r="BE65" s="147"/>
      <c r="BF65" s="147"/>
      <c r="BG65" s="147"/>
      <c r="BH65" s="147"/>
    </row>
    <row r="66" spans="1:60" outlineLevel="1" x14ac:dyDescent="0.2">
      <c r="A66" s="154"/>
      <c r="B66" s="155"/>
      <c r="C66" s="189" t="s">
        <v>539</v>
      </c>
      <c r="D66" s="160"/>
      <c r="E66" s="161">
        <v>30</v>
      </c>
      <c r="F66" s="158"/>
      <c r="G66" s="158"/>
      <c r="H66" s="158"/>
      <c r="I66" s="158"/>
      <c r="J66" s="158"/>
      <c r="K66" s="158"/>
      <c r="L66" s="158"/>
      <c r="M66" s="158"/>
      <c r="N66" s="157"/>
      <c r="O66" s="157"/>
      <c r="P66" s="157"/>
      <c r="Q66" s="157"/>
      <c r="R66" s="158"/>
      <c r="S66" s="158"/>
      <c r="T66" s="158"/>
      <c r="U66" s="158"/>
      <c r="V66" s="158"/>
      <c r="W66" s="158"/>
      <c r="X66" s="158"/>
      <c r="Y66" s="147"/>
      <c r="Z66" s="147"/>
      <c r="AA66" s="147"/>
      <c r="AB66" s="147"/>
      <c r="AC66" s="147"/>
      <c r="AD66" s="147"/>
      <c r="AE66" s="147"/>
      <c r="AF66" s="147"/>
      <c r="AG66" s="147" t="s">
        <v>159</v>
      </c>
      <c r="AH66" s="147">
        <v>0</v>
      </c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ht="22.5" outlineLevel="1" x14ac:dyDescent="0.2">
      <c r="A67" s="174">
        <v>23</v>
      </c>
      <c r="B67" s="175" t="s">
        <v>540</v>
      </c>
      <c r="C67" s="188" t="s">
        <v>541</v>
      </c>
      <c r="D67" s="176" t="s">
        <v>281</v>
      </c>
      <c r="E67" s="177">
        <v>8</v>
      </c>
      <c r="F67" s="178"/>
      <c r="G67" s="179">
        <f>ROUND(E67*F67,2)</f>
        <v>0</v>
      </c>
      <c r="H67" s="159"/>
      <c r="I67" s="158">
        <f>ROUND(E67*H67,2)</f>
        <v>0</v>
      </c>
      <c r="J67" s="159"/>
      <c r="K67" s="158">
        <f>ROUND(E67*J67,2)</f>
        <v>0</v>
      </c>
      <c r="L67" s="158">
        <v>21</v>
      </c>
      <c r="M67" s="158">
        <f>G67*(1+L67/100)</f>
        <v>0</v>
      </c>
      <c r="N67" s="157">
        <v>8.6199999999999992E-3</v>
      </c>
      <c r="O67" s="157">
        <f>ROUND(E67*N67,2)</f>
        <v>7.0000000000000007E-2</v>
      </c>
      <c r="P67" s="157">
        <v>0</v>
      </c>
      <c r="Q67" s="157">
        <f>ROUND(E67*P67,2)</f>
        <v>0</v>
      </c>
      <c r="R67" s="158"/>
      <c r="S67" s="158" t="s">
        <v>155</v>
      </c>
      <c r="T67" s="158" t="s">
        <v>155</v>
      </c>
      <c r="U67" s="158">
        <v>0.3155</v>
      </c>
      <c r="V67" s="158">
        <f>ROUND(E67*U67,2)</f>
        <v>2.52</v>
      </c>
      <c r="W67" s="158"/>
      <c r="X67" s="158" t="s">
        <v>239</v>
      </c>
      <c r="Y67" s="147"/>
      <c r="Z67" s="147"/>
      <c r="AA67" s="147"/>
      <c r="AB67" s="147"/>
      <c r="AC67" s="147"/>
      <c r="AD67" s="147"/>
      <c r="AE67" s="147"/>
      <c r="AF67" s="147"/>
      <c r="AG67" s="147" t="s">
        <v>240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1" x14ac:dyDescent="0.2">
      <c r="A68" s="154"/>
      <c r="B68" s="155"/>
      <c r="C68" s="189" t="s">
        <v>542</v>
      </c>
      <c r="D68" s="160"/>
      <c r="E68" s="161">
        <v>8</v>
      </c>
      <c r="F68" s="158"/>
      <c r="G68" s="158"/>
      <c r="H68" s="158"/>
      <c r="I68" s="158"/>
      <c r="J68" s="158"/>
      <c r="K68" s="158"/>
      <c r="L68" s="158"/>
      <c r="M68" s="158"/>
      <c r="N68" s="157"/>
      <c r="O68" s="157"/>
      <c r="P68" s="157"/>
      <c r="Q68" s="157"/>
      <c r="R68" s="158"/>
      <c r="S68" s="158"/>
      <c r="T68" s="158"/>
      <c r="U68" s="158"/>
      <c r="V68" s="158"/>
      <c r="W68" s="158"/>
      <c r="X68" s="158"/>
      <c r="Y68" s="147"/>
      <c r="Z68" s="147"/>
      <c r="AA68" s="147"/>
      <c r="AB68" s="147"/>
      <c r="AC68" s="147"/>
      <c r="AD68" s="147"/>
      <c r="AE68" s="147"/>
      <c r="AF68" s="147"/>
      <c r="AG68" s="147" t="s">
        <v>159</v>
      </c>
      <c r="AH68" s="147">
        <v>0</v>
      </c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ht="22.5" outlineLevel="1" x14ac:dyDescent="0.2">
      <c r="A69" s="174">
        <v>24</v>
      </c>
      <c r="B69" s="175" t="s">
        <v>543</v>
      </c>
      <c r="C69" s="188" t="s">
        <v>544</v>
      </c>
      <c r="D69" s="176" t="s">
        <v>281</v>
      </c>
      <c r="E69" s="177">
        <v>31.5</v>
      </c>
      <c r="F69" s="178"/>
      <c r="G69" s="179">
        <f>ROUND(E69*F69,2)</f>
        <v>0</v>
      </c>
      <c r="H69" s="159"/>
      <c r="I69" s="158">
        <f>ROUND(E69*H69,2)</f>
        <v>0</v>
      </c>
      <c r="J69" s="159"/>
      <c r="K69" s="158">
        <f>ROUND(E69*J69,2)</f>
        <v>0</v>
      </c>
      <c r="L69" s="158">
        <v>21</v>
      </c>
      <c r="M69" s="158">
        <f>G69*(1+L69/100)</f>
        <v>0</v>
      </c>
      <c r="N69" s="157">
        <v>1.162E-2</v>
      </c>
      <c r="O69" s="157">
        <f>ROUND(E69*N69,2)</f>
        <v>0.37</v>
      </c>
      <c r="P69" s="157">
        <v>0</v>
      </c>
      <c r="Q69" s="157">
        <f>ROUND(E69*P69,2)</f>
        <v>0</v>
      </c>
      <c r="R69" s="158"/>
      <c r="S69" s="158" t="s">
        <v>155</v>
      </c>
      <c r="T69" s="158" t="s">
        <v>155</v>
      </c>
      <c r="U69" s="158">
        <v>0.42354999999999998</v>
      </c>
      <c r="V69" s="158">
        <f>ROUND(E69*U69,2)</f>
        <v>13.34</v>
      </c>
      <c r="W69" s="158"/>
      <c r="X69" s="158" t="s">
        <v>239</v>
      </c>
      <c r="Y69" s="147"/>
      <c r="Z69" s="147"/>
      <c r="AA69" s="147"/>
      <c r="AB69" s="147"/>
      <c r="AC69" s="147"/>
      <c r="AD69" s="147"/>
      <c r="AE69" s="147"/>
      <c r="AF69" s="147"/>
      <c r="AG69" s="147" t="s">
        <v>240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1" x14ac:dyDescent="0.2">
      <c r="A70" s="154"/>
      <c r="B70" s="155"/>
      <c r="C70" s="189" t="s">
        <v>545</v>
      </c>
      <c r="D70" s="160"/>
      <c r="E70" s="161">
        <v>31.5</v>
      </c>
      <c r="F70" s="158"/>
      <c r="G70" s="158"/>
      <c r="H70" s="158"/>
      <c r="I70" s="158"/>
      <c r="J70" s="158"/>
      <c r="K70" s="158"/>
      <c r="L70" s="158"/>
      <c r="M70" s="158"/>
      <c r="N70" s="157"/>
      <c r="O70" s="157"/>
      <c r="P70" s="157"/>
      <c r="Q70" s="157"/>
      <c r="R70" s="158"/>
      <c r="S70" s="158"/>
      <c r="T70" s="158"/>
      <c r="U70" s="158"/>
      <c r="V70" s="158"/>
      <c r="W70" s="158"/>
      <c r="X70" s="158"/>
      <c r="Y70" s="147"/>
      <c r="Z70" s="147"/>
      <c r="AA70" s="147"/>
      <c r="AB70" s="147"/>
      <c r="AC70" s="147"/>
      <c r="AD70" s="147"/>
      <c r="AE70" s="147"/>
      <c r="AF70" s="147"/>
      <c r="AG70" s="147" t="s">
        <v>159</v>
      </c>
      <c r="AH70" s="147">
        <v>0</v>
      </c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ht="22.5" outlineLevel="1" x14ac:dyDescent="0.2">
      <c r="A71" s="174">
        <v>25</v>
      </c>
      <c r="B71" s="175" t="s">
        <v>546</v>
      </c>
      <c r="C71" s="188" t="s">
        <v>547</v>
      </c>
      <c r="D71" s="176" t="s">
        <v>281</v>
      </c>
      <c r="E71" s="177">
        <v>20.8</v>
      </c>
      <c r="F71" s="178"/>
      <c r="G71" s="179">
        <f>ROUND(E71*F71,2)</f>
        <v>0</v>
      </c>
      <c r="H71" s="159"/>
      <c r="I71" s="158">
        <f>ROUND(E71*H71,2)</f>
        <v>0</v>
      </c>
      <c r="J71" s="159"/>
      <c r="K71" s="158">
        <f>ROUND(E71*J71,2)</f>
        <v>0</v>
      </c>
      <c r="L71" s="158">
        <v>21</v>
      </c>
      <c r="M71" s="158">
        <f>G71*(1+L71/100)</f>
        <v>0</v>
      </c>
      <c r="N71" s="157">
        <v>1.925E-2</v>
      </c>
      <c r="O71" s="157">
        <f>ROUND(E71*N71,2)</f>
        <v>0.4</v>
      </c>
      <c r="P71" s="157">
        <v>0</v>
      </c>
      <c r="Q71" s="157">
        <f>ROUND(E71*P71,2)</f>
        <v>0</v>
      </c>
      <c r="R71" s="158"/>
      <c r="S71" s="158" t="s">
        <v>155</v>
      </c>
      <c r="T71" s="158" t="s">
        <v>155</v>
      </c>
      <c r="U71" s="158">
        <v>0.52710000000000001</v>
      </c>
      <c r="V71" s="158">
        <f>ROUND(E71*U71,2)</f>
        <v>10.96</v>
      </c>
      <c r="W71" s="158"/>
      <c r="X71" s="158" t="s">
        <v>239</v>
      </c>
      <c r="Y71" s="147"/>
      <c r="Z71" s="147"/>
      <c r="AA71" s="147"/>
      <c r="AB71" s="147"/>
      <c r="AC71" s="147"/>
      <c r="AD71" s="147"/>
      <c r="AE71" s="147"/>
      <c r="AF71" s="147"/>
      <c r="AG71" s="147" t="s">
        <v>240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1" x14ac:dyDescent="0.2">
      <c r="A72" s="154"/>
      <c r="B72" s="155"/>
      <c r="C72" s="189" t="s">
        <v>548</v>
      </c>
      <c r="D72" s="160"/>
      <c r="E72" s="161">
        <v>20.8</v>
      </c>
      <c r="F72" s="158"/>
      <c r="G72" s="158"/>
      <c r="H72" s="158"/>
      <c r="I72" s="158"/>
      <c r="J72" s="158"/>
      <c r="K72" s="158"/>
      <c r="L72" s="158"/>
      <c r="M72" s="158"/>
      <c r="N72" s="157"/>
      <c r="O72" s="157"/>
      <c r="P72" s="157"/>
      <c r="Q72" s="157"/>
      <c r="R72" s="158"/>
      <c r="S72" s="158"/>
      <c r="T72" s="158"/>
      <c r="U72" s="158"/>
      <c r="V72" s="158"/>
      <c r="W72" s="158"/>
      <c r="X72" s="158"/>
      <c r="Y72" s="147"/>
      <c r="Z72" s="147"/>
      <c r="AA72" s="147"/>
      <c r="AB72" s="147"/>
      <c r="AC72" s="147"/>
      <c r="AD72" s="147"/>
      <c r="AE72" s="147"/>
      <c r="AF72" s="147"/>
      <c r="AG72" s="147" t="s">
        <v>159</v>
      </c>
      <c r="AH72" s="147">
        <v>0</v>
      </c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1" x14ac:dyDescent="0.2">
      <c r="A73" s="174">
        <v>26</v>
      </c>
      <c r="B73" s="175" t="s">
        <v>549</v>
      </c>
      <c r="C73" s="188" t="s">
        <v>550</v>
      </c>
      <c r="D73" s="176" t="s">
        <v>153</v>
      </c>
      <c r="E73" s="177">
        <v>22.4</v>
      </c>
      <c r="F73" s="178"/>
      <c r="G73" s="179">
        <f>ROUND(E73*F73,2)</f>
        <v>0</v>
      </c>
      <c r="H73" s="159"/>
      <c r="I73" s="158">
        <f>ROUND(E73*H73,2)</f>
        <v>0</v>
      </c>
      <c r="J73" s="159"/>
      <c r="K73" s="158">
        <f>ROUND(E73*J73,2)</f>
        <v>0</v>
      </c>
      <c r="L73" s="158">
        <v>21</v>
      </c>
      <c r="M73" s="158">
        <f>G73*(1+L73/100)</f>
        <v>0</v>
      </c>
      <c r="N73" s="157">
        <v>1.43E-2</v>
      </c>
      <c r="O73" s="157">
        <f>ROUND(E73*N73,2)</f>
        <v>0.32</v>
      </c>
      <c r="P73" s="157">
        <v>0</v>
      </c>
      <c r="Q73" s="157">
        <f>ROUND(E73*P73,2)</f>
        <v>0</v>
      </c>
      <c r="R73" s="158"/>
      <c r="S73" s="158" t="s">
        <v>154</v>
      </c>
      <c r="T73" s="158" t="s">
        <v>238</v>
      </c>
      <c r="U73" s="158">
        <v>0.22503999999999999</v>
      </c>
      <c r="V73" s="158">
        <f>ROUND(E73*U73,2)</f>
        <v>5.04</v>
      </c>
      <c r="W73" s="158"/>
      <c r="X73" s="158" t="s">
        <v>239</v>
      </c>
      <c r="Y73" s="147"/>
      <c r="Z73" s="147"/>
      <c r="AA73" s="147"/>
      <c r="AB73" s="147"/>
      <c r="AC73" s="147"/>
      <c r="AD73" s="147"/>
      <c r="AE73" s="147"/>
      <c r="AF73" s="147"/>
      <c r="AG73" s="147" t="s">
        <v>240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1" x14ac:dyDescent="0.2">
      <c r="A74" s="154"/>
      <c r="B74" s="155"/>
      <c r="C74" s="189" t="s">
        <v>551</v>
      </c>
      <c r="D74" s="160"/>
      <c r="E74" s="161"/>
      <c r="F74" s="158"/>
      <c r="G74" s="158"/>
      <c r="H74" s="158"/>
      <c r="I74" s="158"/>
      <c r="J74" s="158"/>
      <c r="K74" s="158"/>
      <c r="L74" s="158"/>
      <c r="M74" s="158"/>
      <c r="N74" s="157"/>
      <c r="O74" s="157"/>
      <c r="P74" s="157"/>
      <c r="Q74" s="157"/>
      <c r="R74" s="158"/>
      <c r="S74" s="158"/>
      <c r="T74" s="158"/>
      <c r="U74" s="158"/>
      <c r="V74" s="158"/>
      <c r="W74" s="158"/>
      <c r="X74" s="158"/>
      <c r="Y74" s="147"/>
      <c r="Z74" s="147"/>
      <c r="AA74" s="147"/>
      <c r="AB74" s="147"/>
      <c r="AC74" s="147"/>
      <c r="AD74" s="147"/>
      <c r="AE74" s="147"/>
      <c r="AF74" s="147"/>
      <c r="AG74" s="147" t="s">
        <v>159</v>
      </c>
      <c r="AH74" s="147">
        <v>0</v>
      </c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1" x14ac:dyDescent="0.2">
      <c r="A75" s="154"/>
      <c r="B75" s="155"/>
      <c r="C75" s="189" t="s">
        <v>552</v>
      </c>
      <c r="D75" s="160"/>
      <c r="E75" s="161">
        <v>22.4</v>
      </c>
      <c r="F75" s="158"/>
      <c r="G75" s="158"/>
      <c r="H75" s="158"/>
      <c r="I75" s="158"/>
      <c r="J75" s="158"/>
      <c r="K75" s="158"/>
      <c r="L75" s="158"/>
      <c r="M75" s="158"/>
      <c r="N75" s="157"/>
      <c r="O75" s="157"/>
      <c r="P75" s="157"/>
      <c r="Q75" s="157"/>
      <c r="R75" s="158"/>
      <c r="S75" s="158"/>
      <c r="T75" s="158"/>
      <c r="U75" s="158"/>
      <c r="V75" s="158"/>
      <c r="W75" s="158"/>
      <c r="X75" s="158"/>
      <c r="Y75" s="147"/>
      <c r="Z75" s="147"/>
      <c r="AA75" s="147"/>
      <c r="AB75" s="147"/>
      <c r="AC75" s="147"/>
      <c r="AD75" s="147"/>
      <c r="AE75" s="147"/>
      <c r="AF75" s="147"/>
      <c r="AG75" s="147" t="s">
        <v>159</v>
      </c>
      <c r="AH75" s="147">
        <v>0</v>
      </c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1" x14ac:dyDescent="0.2">
      <c r="A76" s="174">
        <v>27</v>
      </c>
      <c r="B76" s="175" t="s">
        <v>553</v>
      </c>
      <c r="C76" s="188" t="s">
        <v>554</v>
      </c>
      <c r="D76" s="176" t="s">
        <v>153</v>
      </c>
      <c r="E76" s="177">
        <v>22.4</v>
      </c>
      <c r="F76" s="178"/>
      <c r="G76" s="179">
        <f>ROUND(E76*F76,2)</f>
        <v>0</v>
      </c>
      <c r="H76" s="159"/>
      <c r="I76" s="158">
        <f>ROUND(E76*H76,2)</f>
        <v>0</v>
      </c>
      <c r="J76" s="159"/>
      <c r="K76" s="158">
        <f>ROUND(E76*J76,2)</f>
        <v>0</v>
      </c>
      <c r="L76" s="158">
        <v>21</v>
      </c>
      <c r="M76" s="158">
        <f>G76*(1+L76/100)</f>
        <v>0</v>
      </c>
      <c r="N76" s="157">
        <v>3.1260000000000003E-2</v>
      </c>
      <c r="O76" s="157">
        <f>ROUND(E76*N76,2)</f>
        <v>0.7</v>
      </c>
      <c r="P76" s="157">
        <v>0</v>
      </c>
      <c r="Q76" s="157">
        <f>ROUND(E76*P76,2)</f>
        <v>0</v>
      </c>
      <c r="R76" s="158"/>
      <c r="S76" s="158" t="s">
        <v>154</v>
      </c>
      <c r="T76" s="158" t="s">
        <v>169</v>
      </c>
      <c r="U76" s="158">
        <v>0.25</v>
      </c>
      <c r="V76" s="158">
        <f>ROUND(E76*U76,2)</f>
        <v>5.6</v>
      </c>
      <c r="W76" s="158"/>
      <c r="X76" s="158" t="s">
        <v>156</v>
      </c>
      <c r="Y76" s="147"/>
      <c r="Z76" s="147"/>
      <c r="AA76" s="147"/>
      <c r="AB76" s="147"/>
      <c r="AC76" s="147"/>
      <c r="AD76" s="147"/>
      <c r="AE76" s="147"/>
      <c r="AF76" s="147"/>
      <c r="AG76" s="147" t="s">
        <v>157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1" x14ac:dyDescent="0.2">
      <c r="A77" s="154"/>
      <c r="B77" s="155"/>
      <c r="C77" s="189" t="s">
        <v>555</v>
      </c>
      <c r="D77" s="160"/>
      <c r="E77" s="161">
        <v>22.4</v>
      </c>
      <c r="F77" s="158"/>
      <c r="G77" s="158"/>
      <c r="H77" s="158"/>
      <c r="I77" s="158"/>
      <c r="J77" s="158"/>
      <c r="K77" s="158"/>
      <c r="L77" s="158"/>
      <c r="M77" s="158"/>
      <c r="N77" s="157"/>
      <c r="O77" s="157"/>
      <c r="P77" s="157"/>
      <c r="Q77" s="157"/>
      <c r="R77" s="158"/>
      <c r="S77" s="158"/>
      <c r="T77" s="158"/>
      <c r="U77" s="158"/>
      <c r="V77" s="158"/>
      <c r="W77" s="158"/>
      <c r="X77" s="158"/>
      <c r="Y77" s="147"/>
      <c r="Z77" s="147"/>
      <c r="AA77" s="147"/>
      <c r="AB77" s="147"/>
      <c r="AC77" s="147"/>
      <c r="AD77" s="147"/>
      <c r="AE77" s="147"/>
      <c r="AF77" s="147"/>
      <c r="AG77" s="147" t="s">
        <v>159</v>
      </c>
      <c r="AH77" s="147">
        <v>0</v>
      </c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x14ac:dyDescent="0.2">
      <c r="A78" s="164" t="s">
        <v>149</v>
      </c>
      <c r="B78" s="165" t="s">
        <v>116</v>
      </c>
      <c r="C78" s="187" t="s">
        <v>117</v>
      </c>
      <c r="D78" s="166"/>
      <c r="E78" s="167"/>
      <c r="F78" s="168"/>
      <c r="G78" s="169">
        <f>SUMIF(AG79:AG84,"&lt;&gt;NOR",G79:G84)</f>
        <v>0</v>
      </c>
      <c r="H78" s="163"/>
      <c r="I78" s="163">
        <f>SUM(I79:I84)</f>
        <v>0</v>
      </c>
      <c r="J78" s="163"/>
      <c r="K78" s="163">
        <f>SUM(K79:K84)</f>
        <v>0</v>
      </c>
      <c r="L78" s="163"/>
      <c r="M78" s="163">
        <f>SUM(M79:M84)</f>
        <v>0</v>
      </c>
      <c r="N78" s="162"/>
      <c r="O78" s="162">
        <f>SUM(O79:O84)</f>
        <v>0.08</v>
      </c>
      <c r="P78" s="162"/>
      <c r="Q78" s="162">
        <f>SUM(Q79:Q84)</f>
        <v>0</v>
      </c>
      <c r="R78" s="163"/>
      <c r="S78" s="163"/>
      <c r="T78" s="163"/>
      <c r="U78" s="163"/>
      <c r="V78" s="163">
        <f>SUM(V79:V84)</f>
        <v>5.3900000000000006</v>
      </c>
      <c r="W78" s="163"/>
      <c r="X78" s="163"/>
      <c r="AG78" t="s">
        <v>150</v>
      </c>
    </row>
    <row r="79" spans="1:60" outlineLevel="1" x14ac:dyDescent="0.2">
      <c r="A79" s="174">
        <v>28</v>
      </c>
      <c r="B79" s="175" t="s">
        <v>556</v>
      </c>
      <c r="C79" s="188" t="s">
        <v>557</v>
      </c>
      <c r="D79" s="176" t="s">
        <v>166</v>
      </c>
      <c r="E79" s="177">
        <v>1</v>
      </c>
      <c r="F79" s="178"/>
      <c r="G79" s="179">
        <f>ROUND(E79*F79,2)</f>
        <v>0</v>
      </c>
      <c r="H79" s="159"/>
      <c r="I79" s="158">
        <f>ROUND(E79*H79,2)</f>
        <v>0</v>
      </c>
      <c r="J79" s="159"/>
      <c r="K79" s="158">
        <f>ROUND(E79*J79,2)</f>
        <v>0</v>
      </c>
      <c r="L79" s="158">
        <v>21</v>
      </c>
      <c r="M79" s="158">
        <f>G79*(1+L79/100)</f>
        <v>0</v>
      </c>
      <c r="N79" s="157">
        <v>4.9099999999999998E-2</v>
      </c>
      <c r="O79" s="157">
        <f>ROUND(E79*N79,2)</f>
        <v>0.05</v>
      </c>
      <c r="P79" s="157">
        <v>0</v>
      </c>
      <c r="Q79" s="157">
        <f>ROUND(E79*P79,2)</f>
        <v>0</v>
      </c>
      <c r="R79" s="158"/>
      <c r="S79" s="158" t="s">
        <v>155</v>
      </c>
      <c r="T79" s="158" t="s">
        <v>169</v>
      </c>
      <c r="U79" s="158">
        <v>2.47133</v>
      </c>
      <c r="V79" s="158">
        <f>ROUND(E79*U79,2)</f>
        <v>2.4700000000000002</v>
      </c>
      <c r="W79" s="158"/>
      <c r="X79" s="158" t="s">
        <v>239</v>
      </c>
      <c r="Y79" s="147"/>
      <c r="Z79" s="147"/>
      <c r="AA79" s="147"/>
      <c r="AB79" s="147"/>
      <c r="AC79" s="147"/>
      <c r="AD79" s="147"/>
      <c r="AE79" s="147"/>
      <c r="AF79" s="147"/>
      <c r="AG79" s="147" t="s">
        <v>240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1" x14ac:dyDescent="0.2">
      <c r="A80" s="154"/>
      <c r="B80" s="155"/>
      <c r="C80" s="264" t="s">
        <v>558</v>
      </c>
      <c r="D80" s="265"/>
      <c r="E80" s="265"/>
      <c r="F80" s="265"/>
      <c r="G80" s="265"/>
      <c r="H80" s="158"/>
      <c r="I80" s="158"/>
      <c r="J80" s="158"/>
      <c r="K80" s="158"/>
      <c r="L80" s="158"/>
      <c r="M80" s="158"/>
      <c r="N80" s="157"/>
      <c r="O80" s="157"/>
      <c r="P80" s="157"/>
      <c r="Q80" s="157"/>
      <c r="R80" s="158"/>
      <c r="S80" s="158"/>
      <c r="T80" s="158"/>
      <c r="U80" s="158"/>
      <c r="V80" s="158"/>
      <c r="W80" s="158"/>
      <c r="X80" s="158"/>
      <c r="Y80" s="147"/>
      <c r="Z80" s="147"/>
      <c r="AA80" s="147"/>
      <c r="AB80" s="147"/>
      <c r="AC80" s="147"/>
      <c r="AD80" s="147"/>
      <c r="AE80" s="147"/>
      <c r="AF80" s="147"/>
      <c r="AG80" s="147" t="s">
        <v>179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1" x14ac:dyDescent="0.2">
      <c r="A81" s="154"/>
      <c r="B81" s="155"/>
      <c r="C81" s="189" t="s">
        <v>559</v>
      </c>
      <c r="D81" s="160"/>
      <c r="E81" s="161">
        <v>1</v>
      </c>
      <c r="F81" s="158"/>
      <c r="G81" s="158"/>
      <c r="H81" s="158"/>
      <c r="I81" s="158"/>
      <c r="J81" s="158"/>
      <c r="K81" s="158"/>
      <c r="L81" s="158"/>
      <c r="M81" s="158"/>
      <c r="N81" s="157"/>
      <c r="O81" s="157"/>
      <c r="P81" s="157"/>
      <c r="Q81" s="157"/>
      <c r="R81" s="158"/>
      <c r="S81" s="158"/>
      <c r="T81" s="158"/>
      <c r="U81" s="158"/>
      <c r="V81" s="158"/>
      <c r="W81" s="158"/>
      <c r="X81" s="158"/>
      <c r="Y81" s="147"/>
      <c r="Z81" s="147"/>
      <c r="AA81" s="147"/>
      <c r="AB81" s="147"/>
      <c r="AC81" s="147"/>
      <c r="AD81" s="147"/>
      <c r="AE81" s="147"/>
      <c r="AF81" s="147"/>
      <c r="AG81" s="147" t="s">
        <v>159</v>
      </c>
      <c r="AH81" s="147">
        <v>0</v>
      </c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1" x14ac:dyDescent="0.2">
      <c r="A82" s="174">
        <v>29</v>
      </c>
      <c r="B82" s="175" t="s">
        <v>560</v>
      </c>
      <c r="C82" s="188" t="s">
        <v>561</v>
      </c>
      <c r="D82" s="176" t="s">
        <v>166</v>
      </c>
      <c r="E82" s="177">
        <v>1</v>
      </c>
      <c r="F82" s="178"/>
      <c r="G82" s="179">
        <f>ROUND(E82*F82,2)</f>
        <v>0</v>
      </c>
      <c r="H82" s="159"/>
      <c r="I82" s="158">
        <f>ROUND(E82*H82,2)</f>
        <v>0</v>
      </c>
      <c r="J82" s="159"/>
      <c r="K82" s="158">
        <f>ROUND(E82*J82,2)</f>
        <v>0</v>
      </c>
      <c r="L82" s="158">
        <v>21</v>
      </c>
      <c r="M82" s="158">
        <f>G82*(1+L82/100)</f>
        <v>0</v>
      </c>
      <c r="N82" s="157">
        <v>3.0120000000000001E-2</v>
      </c>
      <c r="O82" s="157">
        <f>ROUND(E82*N82,2)</f>
        <v>0.03</v>
      </c>
      <c r="P82" s="157">
        <v>0</v>
      </c>
      <c r="Q82" s="157">
        <f>ROUND(E82*P82,2)</f>
        <v>0</v>
      </c>
      <c r="R82" s="158"/>
      <c r="S82" s="158" t="s">
        <v>154</v>
      </c>
      <c r="T82" s="158" t="s">
        <v>169</v>
      </c>
      <c r="U82" s="158">
        <v>2.91533</v>
      </c>
      <c r="V82" s="158">
        <f>ROUND(E82*U82,2)</f>
        <v>2.92</v>
      </c>
      <c r="W82" s="158"/>
      <c r="X82" s="158" t="s">
        <v>156</v>
      </c>
      <c r="Y82" s="147"/>
      <c r="Z82" s="147"/>
      <c r="AA82" s="147"/>
      <c r="AB82" s="147"/>
      <c r="AC82" s="147"/>
      <c r="AD82" s="147"/>
      <c r="AE82" s="147"/>
      <c r="AF82" s="147"/>
      <c r="AG82" s="147" t="s">
        <v>157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1" x14ac:dyDescent="0.2">
      <c r="A83" s="154"/>
      <c r="B83" s="155"/>
      <c r="C83" s="189" t="s">
        <v>559</v>
      </c>
      <c r="D83" s="160"/>
      <c r="E83" s="161">
        <v>1</v>
      </c>
      <c r="F83" s="158"/>
      <c r="G83" s="158"/>
      <c r="H83" s="158"/>
      <c r="I83" s="158"/>
      <c r="J83" s="158"/>
      <c r="K83" s="158"/>
      <c r="L83" s="158"/>
      <c r="M83" s="158"/>
      <c r="N83" s="157"/>
      <c r="O83" s="157"/>
      <c r="P83" s="157"/>
      <c r="Q83" s="157"/>
      <c r="R83" s="158"/>
      <c r="S83" s="158"/>
      <c r="T83" s="158"/>
      <c r="U83" s="158"/>
      <c r="V83" s="158"/>
      <c r="W83" s="158"/>
      <c r="X83" s="158"/>
      <c r="Y83" s="147"/>
      <c r="Z83" s="147"/>
      <c r="AA83" s="147"/>
      <c r="AB83" s="147"/>
      <c r="AC83" s="147"/>
      <c r="AD83" s="147"/>
      <c r="AE83" s="147"/>
      <c r="AF83" s="147"/>
      <c r="AG83" s="147" t="s">
        <v>159</v>
      </c>
      <c r="AH83" s="147">
        <v>0</v>
      </c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1" x14ac:dyDescent="0.2">
      <c r="A84" s="154">
        <v>30</v>
      </c>
      <c r="B84" s="155" t="s">
        <v>562</v>
      </c>
      <c r="C84" s="191" t="s">
        <v>563</v>
      </c>
      <c r="D84" s="156" t="s">
        <v>0</v>
      </c>
      <c r="E84" s="186"/>
      <c r="F84" s="159"/>
      <c r="G84" s="158">
        <f>ROUND(E84*F84,2)</f>
        <v>0</v>
      </c>
      <c r="H84" s="159"/>
      <c r="I84" s="158">
        <f>ROUND(E84*H84,2)</f>
        <v>0</v>
      </c>
      <c r="J84" s="159"/>
      <c r="K84" s="158">
        <f>ROUND(E84*J84,2)</f>
        <v>0</v>
      </c>
      <c r="L84" s="158">
        <v>21</v>
      </c>
      <c r="M84" s="158">
        <f>G84*(1+L84/100)</f>
        <v>0</v>
      </c>
      <c r="N84" s="157">
        <v>0</v>
      </c>
      <c r="O84" s="157">
        <f>ROUND(E84*N84,2)</f>
        <v>0</v>
      </c>
      <c r="P84" s="157">
        <v>0</v>
      </c>
      <c r="Q84" s="157">
        <f>ROUND(E84*P84,2)</f>
        <v>0</v>
      </c>
      <c r="R84" s="158"/>
      <c r="S84" s="158" t="s">
        <v>155</v>
      </c>
      <c r="T84" s="158" t="s">
        <v>155</v>
      </c>
      <c r="U84" s="158">
        <v>0</v>
      </c>
      <c r="V84" s="158">
        <f>ROUND(E84*U84,2)</f>
        <v>0</v>
      </c>
      <c r="W84" s="158"/>
      <c r="X84" s="158" t="s">
        <v>338</v>
      </c>
      <c r="Y84" s="147"/>
      <c r="Z84" s="147"/>
      <c r="AA84" s="147"/>
      <c r="AB84" s="147"/>
      <c r="AC84" s="147"/>
      <c r="AD84" s="147"/>
      <c r="AE84" s="147"/>
      <c r="AF84" s="147"/>
      <c r="AG84" s="147" t="s">
        <v>339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x14ac:dyDescent="0.2">
      <c r="A85" s="164" t="s">
        <v>149</v>
      </c>
      <c r="B85" s="165" t="s">
        <v>118</v>
      </c>
      <c r="C85" s="187" t="s">
        <v>119</v>
      </c>
      <c r="D85" s="166"/>
      <c r="E85" s="167"/>
      <c r="F85" s="168"/>
      <c r="G85" s="169">
        <f>SUMIF(AG86:AG89,"&lt;&gt;NOR",G86:G89)</f>
        <v>0</v>
      </c>
      <c r="H85" s="163"/>
      <c r="I85" s="163">
        <f>SUM(I86:I89)</f>
        <v>0</v>
      </c>
      <c r="J85" s="163"/>
      <c r="K85" s="163">
        <f>SUM(K86:K89)</f>
        <v>0</v>
      </c>
      <c r="L85" s="163"/>
      <c r="M85" s="163">
        <f>SUM(M86:M89)</f>
        <v>0</v>
      </c>
      <c r="N85" s="162"/>
      <c r="O85" s="162">
        <f>SUM(O86:O89)</f>
        <v>0</v>
      </c>
      <c r="P85" s="162"/>
      <c r="Q85" s="162">
        <f>SUM(Q86:Q89)</f>
        <v>0</v>
      </c>
      <c r="R85" s="163"/>
      <c r="S85" s="163"/>
      <c r="T85" s="163"/>
      <c r="U85" s="163"/>
      <c r="V85" s="163">
        <f>SUM(V86:V89)</f>
        <v>0</v>
      </c>
      <c r="W85" s="163"/>
      <c r="X85" s="163"/>
      <c r="AG85" t="s">
        <v>150</v>
      </c>
    </row>
    <row r="86" spans="1:60" ht="22.5" outlineLevel="1" x14ac:dyDescent="0.2">
      <c r="A86" s="174">
        <v>31</v>
      </c>
      <c r="B86" s="175" t="s">
        <v>564</v>
      </c>
      <c r="C86" s="188" t="s">
        <v>565</v>
      </c>
      <c r="D86" s="176" t="s">
        <v>281</v>
      </c>
      <c r="E86" s="177">
        <v>11.7</v>
      </c>
      <c r="F86" s="178"/>
      <c r="G86" s="179">
        <f>ROUND(E86*F86,2)</f>
        <v>0</v>
      </c>
      <c r="H86" s="159"/>
      <c r="I86" s="158">
        <f>ROUND(E86*H86,2)</f>
        <v>0</v>
      </c>
      <c r="J86" s="159"/>
      <c r="K86" s="158">
        <f>ROUND(E86*J86,2)</f>
        <v>0</v>
      </c>
      <c r="L86" s="158">
        <v>21</v>
      </c>
      <c r="M86" s="158">
        <f>G86*(1+L86/100)</f>
        <v>0</v>
      </c>
      <c r="N86" s="157">
        <v>0</v>
      </c>
      <c r="O86" s="157">
        <f>ROUND(E86*N86,2)</f>
        <v>0</v>
      </c>
      <c r="P86" s="157">
        <v>0</v>
      </c>
      <c r="Q86" s="157">
        <f>ROUND(E86*P86,2)</f>
        <v>0</v>
      </c>
      <c r="R86" s="158"/>
      <c r="S86" s="158" t="s">
        <v>154</v>
      </c>
      <c r="T86" s="158" t="s">
        <v>169</v>
      </c>
      <c r="U86" s="158">
        <v>0</v>
      </c>
      <c r="V86" s="158">
        <f>ROUND(E86*U86,2)</f>
        <v>0</v>
      </c>
      <c r="W86" s="158"/>
      <c r="X86" s="158" t="s">
        <v>156</v>
      </c>
      <c r="Y86" s="147"/>
      <c r="Z86" s="147"/>
      <c r="AA86" s="147"/>
      <c r="AB86" s="147"/>
      <c r="AC86" s="147"/>
      <c r="AD86" s="147"/>
      <c r="AE86" s="147"/>
      <c r="AF86" s="147"/>
      <c r="AG86" s="147" t="s">
        <v>157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1" x14ac:dyDescent="0.2">
      <c r="A87" s="154"/>
      <c r="B87" s="155"/>
      <c r="C87" s="264" t="s">
        <v>566</v>
      </c>
      <c r="D87" s="265"/>
      <c r="E87" s="265"/>
      <c r="F87" s="265"/>
      <c r="G87" s="265"/>
      <c r="H87" s="158"/>
      <c r="I87" s="158"/>
      <c r="J87" s="158"/>
      <c r="K87" s="158"/>
      <c r="L87" s="158"/>
      <c r="M87" s="158"/>
      <c r="N87" s="157"/>
      <c r="O87" s="157"/>
      <c r="P87" s="157"/>
      <c r="Q87" s="157"/>
      <c r="R87" s="158"/>
      <c r="S87" s="158"/>
      <c r="T87" s="158"/>
      <c r="U87" s="158"/>
      <c r="V87" s="158"/>
      <c r="W87" s="158"/>
      <c r="X87" s="158"/>
      <c r="Y87" s="147"/>
      <c r="Z87" s="147"/>
      <c r="AA87" s="147"/>
      <c r="AB87" s="147"/>
      <c r="AC87" s="147"/>
      <c r="AD87" s="147"/>
      <c r="AE87" s="147"/>
      <c r="AF87" s="147"/>
      <c r="AG87" s="147" t="s">
        <v>179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1" x14ac:dyDescent="0.2">
      <c r="A88" s="154"/>
      <c r="B88" s="155"/>
      <c r="C88" s="189" t="s">
        <v>567</v>
      </c>
      <c r="D88" s="160"/>
      <c r="E88" s="161">
        <v>11.7</v>
      </c>
      <c r="F88" s="158"/>
      <c r="G88" s="158"/>
      <c r="H88" s="158"/>
      <c r="I88" s="158"/>
      <c r="J88" s="158"/>
      <c r="K88" s="158"/>
      <c r="L88" s="158"/>
      <c r="M88" s="158"/>
      <c r="N88" s="157"/>
      <c r="O88" s="157"/>
      <c r="P88" s="157"/>
      <c r="Q88" s="157"/>
      <c r="R88" s="158"/>
      <c r="S88" s="158"/>
      <c r="T88" s="158"/>
      <c r="U88" s="158"/>
      <c r="V88" s="158"/>
      <c r="W88" s="158"/>
      <c r="X88" s="158"/>
      <c r="Y88" s="147"/>
      <c r="Z88" s="147"/>
      <c r="AA88" s="147"/>
      <c r="AB88" s="147"/>
      <c r="AC88" s="147"/>
      <c r="AD88" s="147"/>
      <c r="AE88" s="147"/>
      <c r="AF88" s="147"/>
      <c r="AG88" s="147" t="s">
        <v>159</v>
      </c>
      <c r="AH88" s="147">
        <v>0</v>
      </c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1" x14ac:dyDescent="0.2">
      <c r="A89" s="154">
        <v>32</v>
      </c>
      <c r="B89" s="155" t="s">
        <v>403</v>
      </c>
      <c r="C89" s="191" t="s">
        <v>404</v>
      </c>
      <c r="D89" s="156" t="s">
        <v>0</v>
      </c>
      <c r="E89" s="186"/>
      <c r="F89" s="159"/>
      <c r="G89" s="158">
        <f>ROUND(E89*F89,2)</f>
        <v>0</v>
      </c>
      <c r="H89" s="159"/>
      <c r="I89" s="158">
        <f>ROUND(E89*H89,2)</f>
        <v>0</v>
      </c>
      <c r="J89" s="159"/>
      <c r="K89" s="158">
        <f>ROUND(E89*J89,2)</f>
        <v>0</v>
      </c>
      <c r="L89" s="158">
        <v>21</v>
      </c>
      <c r="M89" s="158">
        <f>G89*(1+L89/100)</f>
        <v>0</v>
      </c>
      <c r="N89" s="157">
        <v>0</v>
      </c>
      <c r="O89" s="157">
        <f>ROUND(E89*N89,2)</f>
        <v>0</v>
      </c>
      <c r="P89" s="157">
        <v>0</v>
      </c>
      <c r="Q89" s="157">
        <f>ROUND(E89*P89,2)</f>
        <v>0</v>
      </c>
      <c r="R89" s="158"/>
      <c r="S89" s="158" t="s">
        <v>155</v>
      </c>
      <c r="T89" s="158" t="s">
        <v>155</v>
      </c>
      <c r="U89" s="158">
        <v>0</v>
      </c>
      <c r="V89" s="158">
        <f>ROUND(E89*U89,2)</f>
        <v>0</v>
      </c>
      <c r="W89" s="158"/>
      <c r="X89" s="158" t="s">
        <v>338</v>
      </c>
      <c r="Y89" s="147"/>
      <c r="Z89" s="147"/>
      <c r="AA89" s="147"/>
      <c r="AB89" s="147"/>
      <c r="AC89" s="147"/>
      <c r="AD89" s="147"/>
      <c r="AE89" s="147"/>
      <c r="AF89" s="147"/>
      <c r="AG89" s="147" t="s">
        <v>339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x14ac:dyDescent="0.2">
      <c r="A90" s="164" t="s">
        <v>149</v>
      </c>
      <c r="B90" s="165" t="s">
        <v>120</v>
      </c>
      <c r="C90" s="187" t="s">
        <v>121</v>
      </c>
      <c r="D90" s="166"/>
      <c r="E90" s="167"/>
      <c r="F90" s="168"/>
      <c r="G90" s="169">
        <f>SUMIF(AG91:AG101,"&lt;&gt;NOR",G91:G101)</f>
        <v>0</v>
      </c>
      <c r="H90" s="163"/>
      <c r="I90" s="163">
        <f>SUM(I91:I101)</f>
        <v>0</v>
      </c>
      <c r="J90" s="163"/>
      <c r="K90" s="163">
        <f>SUM(K91:K101)</f>
        <v>0</v>
      </c>
      <c r="L90" s="163"/>
      <c r="M90" s="163">
        <f>SUM(M91:M101)</f>
        <v>0</v>
      </c>
      <c r="N90" s="162"/>
      <c r="O90" s="162">
        <f>SUM(O91:O101)</f>
        <v>6.0000000000000005E-2</v>
      </c>
      <c r="P90" s="162"/>
      <c r="Q90" s="162">
        <f>SUM(Q91:Q101)</f>
        <v>0</v>
      </c>
      <c r="R90" s="163"/>
      <c r="S90" s="163"/>
      <c r="T90" s="163"/>
      <c r="U90" s="163"/>
      <c r="V90" s="163">
        <f>SUM(V91:V101)</f>
        <v>20.46</v>
      </c>
      <c r="W90" s="163"/>
      <c r="X90" s="163"/>
      <c r="AG90" t="s">
        <v>150</v>
      </c>
    </row>
    <row r="91" spans="1:60" outlineLevel="1" x14ac:dyDescent="0.2">
      <c r="A91" s="174">
        <v>33</v>
      </c>
      <c r="B91" s="175" t="s">
        <v>568</v>
      </c>
      <c r="C91" s="188" t="s">
        <v>569</v>
      </c>
      <c r="D91" s="176" t="s">
        <v>153</v>
      </c>
      <c r="E91" s="177">
        <v>17.7</v>
      </c>
      <c r="F91" s="178"/>
      <c r="G91" s="179">
        <f>ROUND(E91*F91,2)</f>
        <v>0</v>
      </c>
      <c r="H91" s="159"/>
      <c r="I91" s="158">
        <f>ROUND(E91*H91,2)</f>
        <v>0</v>
      </c>
      <c r="J91" s="159"/>
      <c r="K91" s="158">
        <f>ROUND(E91*J91,2)</f>
        <v>0</v>
      </c>
      <c r="L91" s="158">
        <v>21</v>
      </c>
      <c r="M91" s="158">
        <f>G91*(1+L91/100)</f>
        <v>0</v>
      </c>
      <c r="N91" s="157">
        <v>4.6999999999999999E-4</v>
      </c>
      <c r="O91" s="157">
        <f>ROUND(E91*N91,2)</f>
        <v>0.01</v>
      </c>
      <c r="P91" s="157">
        <v>0</v>
      </c>
      <c r="Q91" s="157">
        <f>ROUND(E91*P91,2)</f>
        <v>0</v>
      </c>
      <c r="R91" s="158"/>
      <c r="S91" s="158" t="s">
        <v>155</v>
      </c>
      <c r="T91" s="158" t="s">
        <v>155</v>
      </c>
      <c r="U91" s="158">
        <v>0.315</v>
      </c>
      <c r="V91" s="158">
        <f>ROUND(E91*U91,2)</f>
        <v>5.58</v>
      </c>
      <c r="W91" s="158"/>
      <c r="X91" s="158" t="s">
        <v>156</v>
      </c>
      <c r="Y91" s="147"/>
      <c r="Z91" s="147"/>
      <c r="AA91" s="147"/>
      <c r="AB91" s="147"/>
      <c r="AC91" s="147"/>
      <c r="AD91" s="147"/>
      <c r="AE91" s="147"/>
      <c r="AF91" s="147"/>
      <c r="AG91" s="147" t="s">
        <v>157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1" x14ac:dyDescent="0.2">
      <c r="A92" s="154"/>
      <c r="B92" s="155"/>
      <c r="C92" s="189" t="s">
        <v>570</v>
      </c>
      <c r="D92" s="160"/>
      <c r="E92" s="161">
        <v>17.7</v>
      </c>
      <c r="F92" s="158"/>
      <c r="G92" s="158"/>
      <c r="H92" s="158"/>
      <c r="I92" s="158"/>
      <c r="J92" s="158"/>
      <c r="K92" s="158"/>
      <c r="L92" s="158"/>
      <c r="M92" s="158"/>
      <c r="N92" s="157"/>
      <c r="O92" s="157"/>
      <c r="P92" s="157"/>
      <c r="Q92" s="157"/>
      <c r="R92" s="158"/>
      <c r="S92" s="158"/>
      <c r="T92" s="158"/>
      <c r="U92" s="158"/>
      <c r="V92" s="158"/>
      <c r="W92" s="158"/>
      <c r="X92" s="158"/>
      <c r="Y92" s="147"/>
      <c r="Z92" s="147"/>
      <c r="AA92" s="147"/>
      <c r="AB92" s="147"/>
      <c r="AC92" s="147"/>
      <c r="AD92" s="147"/>
      <c r="AE92" s="147"/>
      <c r="AF92" s="147"/>
      <c r="AG92" s="147" t="s">
        <v>159</v>
      </c>
      <c r="AH92" s="147">
        <v>0</v>
      </c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1" x14ac:dyDescent="0.2">
      <c r="A93" s="174">
        <v>34</v>
      </c>
      <c r="B93" s="175" t="s">
        <v>571</v>
      </c>
      <c r="C93" s="188" t="s">
        <v>572</v>
      </c>
      <c r="D93" s="176" t="s">
        <v>153</v>
      </c>
      <c r="E93" s="177">
        <v>112.7</v>
      </c>
      <c r="F93" s="178"/>
      <c r="G93" s="179">
        <f>ROUND(E93*F93,2)</f>
        <v>0</v>
      </c>
      <c r="H93" s="159"/>
      <c r="I93" s="158">
        <f>ROUND(E93*H93,2)</f>
        <v>0</v>
      </c>
      <c r="J93" s="159"/>
      <c r="K93" s="158">
        <f>ROUND(E93*J93,2)</f>
        <v>0</v>
      </c>
      <c r="L93" s="158">
        <v>21</v>
      </c>
      <c r="M93" s="158">
        <f>G93*(1+L93/100)</f>
        <v>0</v>
      </c>
      <c r="N93" s="157">
        <v>4.2000000000000002E-4</v>
      </c>
      <c r="O93" s="157">
        <f>ROUND(E93*N93,2)</f>
        <v>0.05</v>
      </c>
      <c r="P93" s="157">
        <v>0</v>
      </c>
      <c r="Q93" s="157">
        <f>ROUND(E93*P93,2)</f>
        <v>0</v>
      </c>
      <c r="R93" s="158"/>
      <c r="S93" s="158" t="s">
        <v>155</v>
      </c>
      <c r="T93" s="158" t="s">
        <v>155</v>
      </c>
      <c r="U93" s="158">
        <v>0.13200000000000001</v>
      </c>
      <c r="V93" s="158">
        <f>ROUND(E93*U93,2)</f>
        <v>14.88</v>
      </c>
      <c r="W93" s="158"/>
      <c r="X93" s="158" t="s">
        <v>156</v>
      </c>
      <c r="Y93" s="147"/>
      <c r="Z93" s="147"/>
      <c r="AA93" s="147"/>
      <c r="AB93" s="147"/>
      <c r="AC93" s="147"/>
      <c r="AD93" s="147"/>
      <c r="AE93" s="147"/>
      <c r="AF93" s="147"/>
      <c r="AG93" s="147" t="s">
        <v>157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1" x14ac:dyDescent="0.2">
      <c r="A94" s="154"/>
      <c r="B94" s="155"/>
      <c r="C94" s="189" t="s">
        <v>551</v>
      </c>
      <c r="D94" s="160"/>
      <c r="E94" s="161"/>
      <c r="F94" s="158"/>
      <c r="G94" s="158"/>
      <c r="H94" s="158"/>
      <c r="I94" s="158"/>
      <c r="J94" s="158"/>
      <c r="K94" s="158"/>
      <c r="L94" s="158"/>
      <c r="M94" s="158"/>
      <c r="N94" s="157"/>
      <c r="O94" s="157"/>
      <c r="P94" s="157"/>
      <c r="Q94" s="157"/>
      <c r="R94" s="158"/>
      <c r="S94" s="158"/>
      <c r="T94" s="158"/>
      <c r="U94" s="158"/>
      <c r="V94" s="158"/>
      <c r="W94" s="158"/>
      <c r="X94" s="158"/>
      <c r="Y94" s="147"/>
      <c r="Z94" s="147"/>
      <c r="AA94" s="147"/>
      <c r="AB94" s="147"/>
      <c r="AC94" s="147"/>
      <c r="AD94" s="147"/>
      <c r="AE94" s="147"/>
      <c r="AF94" s="147"/>
      <c r="AG94" s="147" t="s">
        <v>159</v>
      </c>
      <c r="AH94" s="147">
        <v>0</v>
      </c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1" x14ac:dyDescent="0.2">
      <c r="A95" s="154"/>
      <c r="B95" s="155"/>
      <c r="C95" s="189" t="s">
        <v>573</v>
      </c>
      <c r="D95" s="160"/>
      <c r="E95" s="161">
        <v>9.984</v>
      </c>
      <c r="F95" s="158"/>
      <c r="G95" s="158"/>
      <c r="H95" s="158"/>
      <c r="I95" s="158"/>
      <c r="J95" s="158"/>
      <c r="K95" s="158"/>
      <c r="L95" s="158"/>
      <c r="M95" s="158"/>
      <c r="N95" s="157"/>
      <c r="O95" s="157"/>
      <c r="P95" s="157"/>
      <c r="Q95" s="157"/>
      <c r="R95" s="158"/>
      <c r="S95" s="158"/>
      <c r="T95" s="158"/>
      <c r="U95" s="158"/>
      <c r="V95" s="158"/>
      <c r="W95" s="158"/>
      <c r="X95" s="158"/>
      <c r="Y95" s="147"/>
      <c r="Z95" s="147"/>
      <c r="AA95" s="147"/>
      <c r="AB95" s="147"/>
      <c r="AC95" s="147"/>
      <c r="AD95" s="147"/>
      <c r="AE95" s="147"/>
      <c r="AF95" s="147"/>
      <c r="AG95" s="147" t="s">
        <v>159</v>
      </c>
      <c r="AH95" s="147">
        <v>0</v>
      </c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1" x14ac:dyDescent="0.2">
      <c r="A96" s="154"/>
      <c r="B96" s="155"/>
      <c r="C96" s="189" t="s">
        <v>574</v>
      </c>
      <c r="D96" s="160"/>
      <c r="E96" s="161">
        <v>7.68</v>
      </c>
      <c r="F96" s="158"/>
      <c r="G96" s="158"/>
      <c r="H96" s="158"/>
      <c r="I96" s="158"/>
      <c r="J96" s="158"/>
      <c r="K96" s="158"/>
      <c r="L96" s="158"/>
      <c r="M96" s="158"/>
      <c r="N96" s="157"/>
      <c r="O96" s="157"/>
      <c r="P96" s="157"/>
      <c r="Q96" s="157"/>
      <c r="R96" s="158"/>
      <c r="S96" s="158"/>
      <c r="T96" s="158"/>
      <c r="U96" s="158"/>
      <c r="V96" s="158"/>
      <c r="W96" s="158"/>
      <c r="X96" s="158"/>
      <c r="Y96" s="147"/>
      <c r="Z96" s="147"/>
      <c r="AA96" s="147"/>
      <c r="AB96" s="147"/>
      <c r="AC96" s="147"/>
      <c r="AD96" s="147"/>
      <c r="AE96" s="147"/>
      <c r="AF96" s="147"/>
      <c r="AG96" s="147" t="s">
        <v>159</v>
      </c>
      <c r="AH96" s="147">
        <v>0</v>
      </c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1" x14ac:dyDescent="0.2">
      <c r="A97" s="154"/>
      <c r="B97" s="155"/>
      <c r="C97" s="189" t="s">
        <v>575</v>
      </c>
      <c r="D97" s="160"/>
      <c r="E97" s="161">
        <v>60</v>
      </c>
      <c r="F97" s="158"/>
      <c r="G97" s="158"/>
      <c r="H97" s="158"/>
      <c r="I97" s="158"/>
      <c r="J97" s="158"/>
      <c r="K97" s="158"/>
      <c r="L97" s="158"/>
      <c r="M97" s="158"/>
      <c r="N97" s="157"/>
      <c r="O97" s="157"/>
      <c r="P97" s="157"/>
      <c r="Q97" s="157"/>
      <c r="R97" s="158"/>
      <c r="S97" s="158"/>
      <c r="T97" s="158"/>
      <c r="U97" s="158"/>
      <c r="V97" s="158"/>
      <c r="W97" s="158"/>
      <c r="X97" s="158"/>
      <c r="Y97" s="147"/>
      <c r="Z97" s="147"/>
      <c r="AA97" s="147"/>
      <c r="AB97" s="147"/>
      <c r="AC97" s="147"/>
      <c r="AD97" s="147"/>
      <c r="AE97" s="147"/>
      <c r="AF97" s="147"/>
      <c r="AG97" s="147" t="s">
        <v>159</v>
      </c>
      <c r="AH97" s="147">
        <v>0</v>
      </c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1" x14ac:dyDescent="0.2">
      <c r="A98" s="154"/>
      <c r="B98" s="155"/>
      <c r="C98" s="189" t="s">
        <v>576</v>
      </c>
      <c r="D98" s="160"/>
      <c r="E98" s="161">
        <v>14.144</v>
      </c>
      <c r="F98" s="158"/>
      <c r="G98" s="158"/>
      <c r="H98" s="158"/>
      <c r="I98" s="158"/>
      <c r="J98" s="158"/>
      <c r="K98" s="158"/>
      <c r="L98" s="158"/>
      <c r="M98" s="158"/>
      <c r="N98" s="157"/>
      <c r="O98" s="157"/>
      <c r="P98" s="157"/>
      <c r="Q98" s="157"/>
      <c r="R98" s="158"/>
      <c r="S98" s="158"/>
      <c r="T98" s="158"/>
      <c r="U98" s="158"/>
      <c r="V98" s="158"/>
      <c r="W98" s="158"/>
      <c r="X98" s="158"/>
      <c r="Y98" s="147"/>
      <c r="Z98" s="147"/>
      <c r="AA98" s="147"/>
      <c r="AB98" s="147"/>
      <c r="AC98" s="147"/>
      <c r="AD98" s="147"/>
      <c r="AE98" s="147"/>
      <c r="AF98" s="147"/>
      <c r="AG98" s="147" t="s">
        <v>159</v>
      </c>
      <c r="AH98" s="147">
        <v>0</v>
      </c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1" x14ac:dyDescent="0.2">
      <c r="A99" s="154"/>
      <c r="B99" s="155"/>
      <c r="C99" s="189" t="s">
        <v>577</v>
      </c>
      <c r="D99" s="160"/>
      <c r="E99" s="161">
        <v>17.64</v>
      </c>
      <c r="F99" s="158"/>
      <c r="G99" s="158"/>
      <c r="H99" s="158"/>
      <c r="I99" s="158"/>
      <c r="J99" s="158"/>
      <c r="K99" s="158"/>
      <c r="L99" s="158"/>
      <c r="M99" s="158"/>
      <c r="N99" s="157"/>
      <c r="O99" s="157"/>
      <c r="P99" s="157"/>
      <c r="Q99" s="157"/>
      <c r="R99" s="158"/>
      <c r="S99" s="158"/>
      <c r="T99" s="158"/>
      <c r="U99" s="158"/>
      <c r="V99" s="158"/>
      <c r="W99" s="158"/>
      <c r="X99" s="158"/>
      <c r="Y99" s="147"/>
      <c r="Z99" s="147"/>
      <c r="AA99" s="147"/>
      <c r="AB99" s="147"/>
      <c r="AC99" s="147"/>
      <c r="AD99" s="147"/>
      <c r="AE99" s="147"/>
      <c r="AF99" s="147"/>
      <c r="AG99" s="147" t="s">
        <v>159</v>
      </c>
      <c r="AH99" s="147">
        <v>0</v>
      </c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1" x14ac:dyDescent="0.2">
      <c r="A100" s="154"/>
      <c r="B100" s="155"/>
      <c r="C100" s="189" t="s">
        <v>578</v>
      </c>
      <c r="D100" s="160"/>
      <c r="E100" s="161">
        <v>3.2</v>
      </c>
      <c r="F100" s="158"/>
      <c r="G100" s="158"/>
      <c r="H100" s="158"/>
      <c r="I100" s="158"/>
      <c r="J100" s="158"/>
      <c r="K100" s="158"/>
      <c r="L100" s="158"/>
      <c r="M100" s="158"/>
      <c r="N100" s="157"/>
      <c r="O100" s="157"/>
      <c r="P100" s="157"/>
      <c r="Q100" s="157"/>
      <c r="R100" s="158"/>
      <c r="S100" s="158"/>
      <c r="T100" s="158"/>
      <c r="U100" s="158"/>
      <c r="V100" s="158"/>
      <c r="W100" s="158"/>
      <c r="X100" s="158"/>
      <c r="Y100" s="147"/>
      <c r="Z100" s="147"/>
      <c r="AA100" s="147"/>
      <c r="AB100" s="147"/>
      <c r="AC100" s="147"/>
      <c r="AD100" s="147"/>
      <c r="AE100" s="147"/>
      <c r="AF100" s="147"/>
      <c r="AG100" s="147" t="s">
        <v>159</v>
      </c>
      <c r="AH100" s="147">
        <v>0</v>
      </c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1" x14ac:dyDescent="0.2">
      <c r="A101" s="154"/>
      <c r="B101" s="155"/>
      <c r="C101" s="189" t="s">
        <v>579</v>
      </c>
      <c r="D101" s="160"/>
      <c r="E101" s="161">
        <v>5.1999999999999998E-2</v>
      </c>
      <c r="F101" s="158"/>
      <c r="G101" s="158"/>
      <c r="H101" s="158"/>
      <c r="I101" s="158"/>
      <c r="J101" s="158"/>
      <c r="K101" s="158"/>
      <c r="L101" s="158"/>
      <c r="M101" s="158"/>
      <c r="N101" s="157"/>
      <c r="O101" s="157"/>
      <c r="P101" s="157"/>
      <c r="Q101" s="157"/>
      <c r="R101" s="158"/>
      <c r="S101" s="158"/>
      <c r="T101" s="158"/>
      <c r="U101" s="158"/>
      <c r="V101" s="158"/>
      <c r="W101" s="158"/>
      <c r="X101" s="158"/>
      <c r="Y101" s="147"/>
      <c r="Z101" s="147"/>
      <c r="AA101" s="147"/>
      <c r="AB101" s="147"/>
      <c r="AC101" s="147"/>
      <c r="AD101" s="147"/>
      <c r="AE101" s="147"/>
      <c r="AF101" s="147"/>
      <c r="AG101" s="147" t="s">
        <v>159</v>
      </c>
      <c r="AH101" s="147">
        <v>0</v>
      </c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x14ac:dyDescent="0.2">
      <c r="A102" s="3"/>
      <c r="B102" s="4"/>
      <c r="C102" s="192"/>
      <c r="D102" s="6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AE102">
        <v>15</v>
      </c>
      <c r="AF102">
        <v>21</v>
      </c>
      <c r="AG102" t="s">
        <v>136</v>
      </c>
    </row>
    <row r="103" spans="1:60" x14ac:dyDescent="0.2">
      <c r="A103" s="150"/>
      <c r="B103" s="151" t="s">
        <v>31</v>
      </c>
      <c r="C103" s="193"/>
      <c r="D103" s="152"/>
      <c r="E103" s="153"/>
      <c r="F103" s="153"/>
      <c r="G103" s="173">
        <f>G8+G23+G35+G46+G48+G55+G59+G78+G85+G90</f>
        <v>0</v>
      </c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AE103">
        <f>SUMIF(L7:L101,AE102,G7:G101)</f>
        <v>0</v>
      </c>
      <c r="AF103">
        <f>SUMIF(L7:L101,AF102,G7:G101)</f>
        <v>0</v>
      </c>
      <c r="AG103" t="s">
        <v>405</v>
      </c>
    </row>
    <row r="104" spans="1:60" x14ac:dyDescent="0.2">
      <c r="A104" s="3"/>
      <c r="B104" s="4"/>
      <c r="C104" s="192"/>
      <c r="D104" s="6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</row>
    <row r="105" spans="1:60" x14ac:dyDescent="0.2">
      <c r="A105" s="3"/>
      <c r="B105" s="4"/>
      <c r="C105" s="192"/>
      <c r="D105" s="6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</row>
    <row r="106" spans="1:60" x14ac:dyDescent="0.2">
      <c r="A106" s="275" t="s">
        <v>406</v>
      </c>
      <c r="B106" s="275"/>
      <c r="C106" s="276"/>
      <c r="D106" s="6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</row>
    <row r="107" spans="1:60" x14ac:dyDescent="0.2">
      <c r="A107" s="252"/>
      <c r="B107" s="253"/>
      <c r="C107" s="254"/>
      <c r="D107" s="253"/>
      <c r="E107" s="253"/>
      <c r="F107" s="253"/>
      <c r="G107" s="255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AG107" t="s">
        <v>407</v>
      </c>
    </row>
    <row r="108" spans="1:60" x14ac:dyDescent="0.2">
      <c r="A108" s="256"/>
      <c r="B108" s="257"/>
      <c r="C108" s="258"/>
      <c r="D108" s="257"/>
      <c r="E108" s="257"/>
      <c r="F108" s="257"/>
      <c r="G108" s="259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</row>
    <row r="109" spans="1:60" x14ac:dyDescent="0.2">
      <c r="A109" s="256"/>
      <c r="B109" s="257"/>
      <c r="C109" s="258"/>
      <c r="D109" s="257"/>
      <c r="E109" s="257"/>
      <c r="F109" s="257"/>
      <c r="G109" s="259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</row>
    <row r="110" spans="1:60" x14ac:dyDescent="0.2">
      <c r="A110" s="256"/>
      <c r="B110" s="257"/>
      <c r="C110" s="258"/>
      <c r="D110" s="257"/>
      <c r="E110" s="257"/>
      <c r="F110" s="257"/>
      <c r="G110" s="259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</row>
    <row r="111" spans="1:60" x14ac:dyDescent="0.2">
      <c r="A111" s="260"/>
      <c r="B111" s="261"/>
      <c r="C111" s="262"/>
      <c r="D111" s="261"/>
      <c r="E111" s="261"/>
      <c r="F111" s="261"/>
      <c r="G111" s="26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</row>
    <row r="112" spans="1:60" x14ac:dyDescent="0.2">
      <c r="A112" s="3"/>
      <c r="B112" s="4"/>
      <c r="C112" s="192"/>
      <c r="D112" s="6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</row>
    <row r="113" spans="3:33" x14ac:dyDescent="0.2">
      <c r="C113" s="194"/>
      <c r="D113" s="10"/>
      <c r="AG113" t="s">
        <v>408</v>
      </c>
    </row>
    <row r="114" spans="3:33" x14ac:dyDescent="0.2">
      <c r="D114" s="10"/>
    </row>
    <row r="115" spans="3:33" x14ac:dyDescent="0.2">
      <c r="D115" s="10"/>
    </row>
    <row r="116" spans="3:33" x14ac:dyDescent="0.2">
      <c r="D116" s="10"/>
    </row>
    <row r="117" spans="3:33" x14ac:dyDescent="0.2">
      <c r="D117" s="10"/>
    </row>
    <row r="118" spans="3:33" x14ac:dyDescent="0.2">
      <c r="D118" s="10"/>
    </row>
    <row r="119" spans="3:33" x14ac:dyDescent="0.2">
      <c r="D119" s="10"/>
    </row>
    <row r="120" spans="3:33" x14ac:dyDescent="0.2">
      <c r="D120" s="10"/>
    </row>
    <row r="121" spans="3:33" x14ac:dyDescent="0.2">
      <c r="D121" s="10"/>
    </row>
    <row r="122" spans="3:33" x14ac:dyDescent="0.2">
      <c r="D122" s="10"/>
    </row>
    <row r="123" spans="3:33" x14ac:dyDescent="0.2">
      <c r="D123" s="10"/>
    </row>
    <row r="124" spans="3:33" x14ac:dyDescent="0.2">
      <c r="D124" s="10"/>
    </row>
    <row r="125" spans="3:33" x14ac:dyDescent="0.2">
      <c r="D125" s="10"/>
    </row>
    <row r="126" spans="3:33" x14ac:dyDescent="0.2">
      <c r="D126" s="10"/>
    </row>
    <row r="127" spans="3:33" x14ac:dyDescent="0.2">
      <c r="D127" s="10"/>
    </row>
    <row r="128" spans="3:33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1bFx5MPb49ifpjp4E7p/pM4udl+BhU0LZCLy6a+cohhteqwYvNBNCFPZuWNqgwPl91XgxjcTz5grnrba3K1e/g==" saltValue="ipUlKtxIL0XiaX73Ycvj3g==" spinCount="100000" sheet="1"/>
  <mergeCells count="11">
    <mergeCell ref="A1:G1"/>
    <mergeCell ref="C2:G2"/>
    <mergeCell ref="C3:G3"/>
    <mergeCell ref="C4:G4"/>
    <mergeCell ref="A106:C106"/>
    <mergeCell ref="A107:G111"/>
    <mergeCell ref="C60:G60"/>
    <mergeCell ref="C62:G62"/>
    <mergeCell ref="C65:G65"/>
    <mergeCell ref="C80:G80"/>
    <mergeCell ref="C87:G87"/>
  </mergeCells>
  <pageMargins left="0.59055118110236204" right="0.196850393700787" top="0.78740157499999996" bottom="0.78740157499999996" header="0.3" footer="0.3"/>
  <pageSetup orientation="portrait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7109375" style="122" customWidth="1"/>
    <col min="3" max="3" width="38.28515625" style="122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8" t="s">
        <v>7</v>
      </c>
      <c r="B1" s="268"/>
      <c r="C1" s="268"/>
      <c r="D1" s="268"/>
      <c r="E1" s="268"/>
      <c r="F1" s="268"/>
      <c r="G1" s="268"/>
      <c r="AG1" t="s">
        <v>124</v>
      </c>
    </row>
    <row r="2" spans="1:60" ht="25.15" customHeight="1" x14ac:dyDescent="0.2">
      <c r="A2" s="50" t="s">
        <v>8</v>
      </c>
      <c r="B2" s="49" t="s">
        <v>43</v>
      </c>
      <c r="C2" s="269" t="s">
        <v>44</v>
      </c>
      <c r="D2" s="270"/>
      <c r="E2" s="270"/>
      <c r="F2" s="270"/>
      <c r="G2" s="271"/>
      <c r="AG2" t="s">
        <v>125</v>
      </c>
    </row>
    <row r="3" spans="1:60" ht="25.15" customHeight="1" x14ac:dyDescent="0.2">
      <c r="A3" s="50" t="s">
        <v>9</v>
      </c>
      <c r="B3" s="49" t="s">
        <v>65</v>
      </c>
      <c r="C3" s="269" t="s">
        <v>66</v>
      </c>
      <c r="D3" s="270"/>
      <c r="E3" s="270"/>
      <c r="F3" s="270"/>
      <c r="G3" s="271"/>
      <c r="AC3" s="122" t="s">
        <v>125</v>
      </c>
      <c r="AG3" t="s">
        <v>126</v>
      </c>
    </row>
    <row r="4" spans="1:60" ht="25.15" customHeight="1" x14ac:dyDescent="0.2">
      <c r="A4" s="140" t="s">
        <v>10</v>
      </c>
      <c r="B4" s="141" t="s">
        <v>59</v>
      </c>
      <c r="C4" s="272" t="s">
        <v>66</v>
      </c>
      <c r="D4" s="273"/>
      <c r="E4" s="273"/>
      <c r="F4" s="273"/>
      <c r="G4" s="274"/>
      <c r="AG4" t="s">
        <v>127</v>
      </c>
    </row>
    <row r="5" spans="1:60" x14ac:dyDescent="0.2">
      <c r="D5" s="10"/>
    </row>
    <row r="6" spans="1:60" ht="38.25" x14ac:dyDescent="0.2">
      <c r="A6" s="143" t="s">
        <v>128</v>
      </c>
      <c r="B6" s="145" t="s">
        <v>129</v>
      </c>
      <c r="C6" s="145" t="s">
        <v>130</v>
      </c>
      <c r="D6" s="144" t="s">
        <v>131</v>
      </c>
      <c r="E6" s="143" t="s">
        <v>132</v>
      </c>
      <c r="F6" s="142" t="s">
        <v>133</v>
      </c>
      <c r="G6" s="143" t="s">
        <v>31</v>
      </c>
      <c r="H6" s="146" t="s">
        <v>32</v>
      </c>
      <c r="I6" s="146" t="s">
        <v>134</v>
      </c>
      <c r="J6" s="146" t="s">
        <v>33</v>
      </c>
      <c r="K6" s="146" t="s">
        <v>135</v>
      </c>
      <c r="L6" s="146" t="s">
        <v>136</v>
      </c>
      <c r="M6" s="146" t="s">
        <v>137</v>
      </c>
      <c r="N6" s="146" t="s">
        <v>138</v>
      </c>
      <c r="O6" s="146" t="s">
        <v>139</v>
      </c>
      <c r="P6" s="146" t="s">
        <v>140</v>
      </c>
      <c r="Q6" s="146" t="s">
        <v>141</v>
      </c>
      <c r="R6" s="146" t="s">
        <v>142</v>
      </c>
      <c r="S6" s="146" t="s">
        <v>143</v>
      </c>
      <c r="T6" s="146" t="s">
        <v>144</v>
      </c>
      <c r="U6" s="146" t="s">
        <v>145</v>
      </c>
      <c r="V6" s="146" t="s">
        <v>146</v>
      </c>
      <c r="W6" s="146" t="s">
        <v>147</v>
      </c>
      <c r="X6" s="146" t="s">
        <v>148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</row>
    <row r="8" spans="1:60" x14ac:dyDescent="0.2">
      <c r="A8" s="164" t="s">
        <v>149</v>
      </c>
      <c r="B8" s="165" t="s">
        <v>74</v>
      </c>
      <c r="C8" s="187" t="s">
        <v>75</v>
      </c>
      <c r="D8" s="166"/>
      <c r="E8" s="167"/>
      <c r="F8" s="168"/>
      <c r="G8" s="169">
        <f>SUMIF(AG9:AG9,"&lt;&gt;NOR",G9:G9)</f>
        <v>0</v>
      </c>
      <c r="H8" s="163"/>
      <c r="I8" s="163">
        <f>SUM(I9:I9)</f>
        <v>0</v>
      </c>
      <c r="J8" s="163"/>
      <c r="K8" s="163">
        <f>SUM(K9:K9)</f>
        <v>0</v>
      </c>
      <c r="L8" s="163"/>
      <c r="M8" s="163">
        <f>SUM(M9:M9)</f>
        <v>0</v>
      </c>
      <c r="N8" s="162"/>
      <c r="O8" s="162">
        <f>SUM(O9:O9)</f>
        <v>0</v>
      </c>
      <c r="P8" s="162"/>
      <c r="Q8" s="162">
        <f>SUM(Q9:Q9)</f>
        <v>0</v>
      </c>
      <c r="R8" s="163"/>
      <c r="S8" s="163"/>
      <c r="T8" s="163"/>
      <c r="U8" s="163"/>
      <c r="V8" s="163">
        <f>SUM(V9:V9)</f>
        <v>0</v>
      </c>
      <c r="W8" s="163"/>
      <c r="X8" s="163"/>
      <c r="AG8" t="s">
        <v>150</v>
      </c>
    </row>
    <row r="9" spans="1:60" ht="22.5" outlineLevel="1" x14ac:dyDescent="0.2">
      <c r="A9" s="180">
        <v>1</v>
      </c>
      <c r="B9" s="181" t="s">
        <v>580</v>
      </c>
      <c r="C9" s="190" t="s">
        <v>581</v>
      </c>
      <c r="D9" s="182" t="s">
        <v>582</v>
      </c>
      <c r="E9" s="183">
        <v>12</v>
      </c>
      <c r="F9" s="184"/>
      <c r="G9" s="185">
        <f>ROUND(E9*F9,2)</f>
        <v>0</v>
      </c>
      <c r="H9" s="159"/>
      <c r="I9" s="158">
        <f>ROUND(E9*H9,2)</f>
        <v>0</v>
      </c>
      <c r="J9" s="159"/>
      <c r="K9" s="158">
        <f>ROUND(E9*J9,2)</f>
        <v>0</v>
      </c>
      <c r="L9" s="158">
        <v>21</v>
      </c>
      <c r="M9" s="158">
        <f>G9*(1+L9/100)</f>
        <v>0</v>
      </c>
      <c r="N9" s="157">
        <v>0</v>
      </c>
      <c r="O9" s="157">
        <f>ROUND(E9*N9,2)</f>
        <v>0</v>
      </c>
      <c r="P9" s="157">
        <v>0</v>
      </c>
      <c r="Q9" s="157">
        <f>ROUND(E9*P9,2)</f>
        <v>0</v>
      </c>
      <c r="R9" s="158"/>
      <c r="S9" s="158" t="s">
        <v>154</v>
      </c>
      <c r="T9" s="158" t="s">
        <v>169</v>
      </c>
      <c r="U9" s="158">
        <v>0</v>
      </c>
      <c r="V9" s="158">
        <f>ROUND(E9*U9,2)</f>
        <v>0</v>
      </c>
      <c r="W9" s="158"/>
      <c r="X9" s="158" t="s">
        <v>156</v>
      </c>
      <c r="Y9" s="147"/>
      <c r="Z9" s="147"/>
      <c r="AA9" s="147"/>
      <c r="AB9" s="147"/>
      <c r="AC9" s="147"/>
      <c r="AD9" s="147"/>
      <c r="AE9" s="147"/>
      <c r="AF9" s="147"/>
      <c r="AG9" s="147" t="s">
        <v>157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x14ac:dyDescent="0.2">
      <c r="A10" s="164" t="s">
        <v>149</v>
      </c>
      <c r="B10" s="165" t="s">
        <v>76</v>
      </c>
      <c r="C10" s="187" t="s">
        <v>77</v>
      </c>
      <c r="D10" s="166"/>
      <c r="E10" s="167"/>
      <c r="F10" s="168"/>
      <c r="G10" s="169">
        <f>SUMIF(AG11:AG12,"&lt;&gt;NOR",G11:G12)</f>
        <v>0</v>
      </c>
      <c r="H10" s="163"/>
      <c r="I10" s="163">
        <f>SUM(I11:I12)</f>
        <v>0</v>
      </c>
      <c r="J10" s="163"/>
      <c r="K10" s="163">
        <f>SUM(K11:K12)</f>
        <v>0</v>
      </c>
      <c r="L10" s="163"/>
      <c r="M10" s="163">
        <f>SUM(M11:M12)</f>
        <v>0</v>
      </c>
      <c r="N10" s="162"/>
      <c r="O10" s="162">
        <f>SUM(O11:O12)</f>
        <v>0</v>
      </c>
      <c r="P10" s="162"/>
      <c r="Q10" s="162">
        <f>SUM(Q11:Q12)</f>
        <v>0</v>
      </c>
      <c r="R10" s="163"/>
      <c r="S10" s="163"/>
      <c r="T10" s="163"/>
      <c r="U10" s="163"/>
      <c r="V10" s="163">
        <f>SUM(V11:V12)</f>
        <v>0</v>
      </c>
      <c r="W10" s="163"/>
      <c r="X10" s="163"/>
      <c r="AG10" t="s">
        <v>150</v>
      </c>
    </row>
    <row r="11" spans="1:60" outlineLevel="1" x14ac:dyDescent="0.2">
      <c r="A11" s="180">
        <v>2</v>
      </c>
      <c r="B11" s="181" t="s">
        <v>583</v>
      </c>
      <c r="C11" s="190" t="s">
        <v>584</v>
      </c>
      <c r="D11" s="182" t="s">
        <v>582</v>
      </c>
      <c r="E11" s="183">
        <v>6</v>
      </c>
      <c r="F11" s="184"/>
      <c r="G11" s="185">
        <f>ROUND(E11*F11,2)</f>
        <v>0</v>
      </c>
      <c r="H11" s="159"/>
      <c r="I11" s="158">
        <f>ROUND(E11*H11,2)</f>
        <v>0</v>
      </c>
      <c r="J11" s="159"/>
      <c r="K11" s="158">
        <f>ROUND(E11*J11,2)</f>
        <v>0</v>
      </c>
      <c r="L11" s="158">
        <v>21</v>
      </c>
      <c r="M11" s="158">
        <f>G11*(1+L11/100)</f>
        <v>0</v>
      </c>
      <c r="N11" s="157">
        <v>0</v>
      </c>
      <c r="O11" s="157">
        <f>ROUND(E11*N11,2)</f>
        <v>0</v>
      </c>
      <c r="P11" s="157">
        <v>0</v>
      </c>
      <c r="Q11" s="157">
        <f>ROUND(E11*P11,2)</f>
        <v>0</v>
      </c>
      <c r="R11" s="158"/>
      <c r="S11" s="158" t="s">
        <v>154</v>
      </c>
      <c r="T11" s="158" t="s">
        <v>169</v>
      </c>
      <c r="U11" s="158">
        <v>0</v>
      </c>
      <c r="V11" s="158">
        <f>ROUND(E11*U11,2)</f>
        <v>0</v>
      </c>
      <c r="W11" s="158"/>
      <c r="X11" s="158" t="s">
        <v>156</v>
      </c>
      <c r="Y11" s="147"/>
      <c r="Z11" s="147"/>
      <c r="AA11" s="147"/>
      <c r="AB11" s="147"/>
      <c r="AC11" s="147"/>
      <c r="AD11" s="147"/>
      <c r="AE11" s="147"/>
      <c r="AF11" s="147"/>
      <c r="AG11" s="147" t="s">
        <v>157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">
      <c r="A12" s="180">
        <v>3</v>
      </c>
      <c r="B12" s="181" t="s">
        <v>585</v>
      </c>
      <c r="C12" s="190" t="s">
        <v>586</v>
      </c>
      <c r="D12" s="182" t="s">
        <v>582</v>
      </c>
      <c r="E12" s="183">
        <v>6</v>
      </c>
      <c r="F12" s="184"/>
      <c r="G12" s="185">
        <f>ROUND(E12*F12,2)</f>
        <v>0</v>
      </c>
      <c r="H12" s="159"/>
      <c r="I12" s="158">
        <f>ROUND(E12*H12,2)</f>
        <v>0</v>
      </c>
      <c r="J12" s="159"/>
      <c r="K12" s="158">
        <f>ROUND(E12*J12,2)</f>
        <v>0</v>
      </c>
      <c r="L12" s="158">
        <v>21</v>
      </c>
      <c r="M12" s="158">
        <f>G12*(1+L12/100)</f>
        <v>0</v>
      </c>
      <c r="N12" s="157">
        <v>0</v>
      </c>
      <c r="O12" s="157">
        <f>ROUND(E12*N12,2)</f>
        <v>0</v>
      </c>
      <c r="P12" s="157">
        <v>0</v>
      </c>
      <c r="Q12" s="157">
        <f>ROUND(E12*P12,2)</f>
        <v>0</v>
      </c>
      <c r="R12" s="158"/>
      <c r="S12" s="158" t="s">
        <v>154</v>
      </c>
      <c r="T12" s="158" t="s">
        <v>169</v>
      </c>
      <c r="U12" s="158">
        <v>0</v>
      </c>
      <c r="V12" s="158">
        <f>ROUND(E12*U12,2)</f>
        <v>0</v>
      </c>
      <c r="W12" s="158"/>
      <c r="X12" s="158" t="s">
        <v>156</v>
      </c>
      <c r="Y12" s="147"/>
      <c r="Z12" s="147"/>
      <c r="AA12" s="147"/>
      <c r="AB12" s="147"/>
      <c r="AC12" s="147"/>
      <c r="AD12" s="147"/>
      <c r="AE12" s="147"/>
      <c r="AF12" s="147"/>
      <c r="AG12" s="147" t="s">
        <v>157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ht="25.5" x14ac:dyDescent="0.2">
      <c r="A13" s="164" t="s">
        <v>149</v>
      </c>
      <c r="B13" s="165" t="s">
        <v>78</v>
      </c>
      <c r="C13" s="187" t="s">
        <v>79</v>
      </c>
      <c r="D13" s="166"/>
      <c r="E13" s="167"/>
      <c r="F13" s="168"/>
      <c r="G13" s="169">
        <f>SUMIF(AG14:AG15,"&lt;&gt;NOR",G14:G15)</f>
        <v>0</v>
      </c>
      <c r="H13" s="163"/>
      <c r="I13" s="163">
        <f>SUM(I14:I15)</f>
        <v>0</v>
      </c>
      <c r="J13" s="163"/>
      <c r="K13" s="163">
        <f>SUM(K14:K15)</f>
        <v>0</v>
      </c>
      <c r="L13" s="163"/>
      <c r="M13" s="163">
        <f>SUM(M14:M15)</f>
        <v>0</v>
      </c>
      <c r="N13" s="162"/>
      <c r="O13" s="162">
        <f>SUM(O14:O15)</f>
        <v>0</v>
      </c>
      <c r="P13" s="162"/>
      <c r="Q13" s="162">
        <f>SUM(Q14:Q15)</f>
        <v>0</v>
      </c>
      <c r="R13" s="163"/>
      <c r="S13" s="163"/>
      <c r="T13" s="163"/>
      <c r="U13" s="163"/>
      <c r="V13" s="163">
        <f>SUM(V14:V15)</f>
        <v>0</v>
      </c>
      <c r="W13" s="163"/>
      <c r="X13" s="163"/>
      <c r="AG13" t="s">
        <v>150</v>
      </c>
    </row>
    <row r="14" spans="1:60" outlineLevel="1" x14ac:dyDescent="0.2">
      <c r="A14" s="180">
        <v>4</v>
      </c>
      <c r="B14" s="181" t="s">
        <v>587</v>
      </c>
      <c r="C14" s="190" t="s">
        <v>588</v>
      </c>
      <c r="D14" s="182" t="s">
        <v>281</v>
      </c>
      <c r="E14" s="183">
        <v>150</v>
      </c>
      <c r="F14" s="184"/>
      <c r="G14" s="185">
        <f>ROUND(E14*F14,2)</f>
        <v>0</v>
      </c>
      <c r="H14" s="159"/>
      <c r="I14" s="158">
        <f>ROUND(E14*H14,2)</f>
        <v>0</v>
      </c>
      <c r="J14" s="159"/>
      <c r="K14" s="158">
        <f>ROUND(E14*J14,2)</f>
        <v>0</v>
      </c>
      <c r="L14" s="158">
        <v>21</v>
      </c>
      <c r="M14" s="158">
        <f>G14*(1+L14/100)</f>
        <v>0</v>
      </c>
      <c r="N14" s="157">
        <v>0</v>
      </c>
      <c r="O14" s="157">
        <f>ROUND(E14*N14,2)</f>
        <v>0</v>
      </c>
      <c r="P14" s="157">
        <v>0</v>
      </c>
      <c r="Q14" s="157">
        <f>ROUND(E14*P14,2)</f>
        <v>0</v>
      </c>
      <c r="R14" s="158"/>
      <c r="S14" s="158" t="s">
        <v>154</v>
      </c>
      <c r="T14" s="158" t="s">
        <v>169</v>
      </c>
      <c r="U14" s="158">
        <v>0</v>
      </c>
      <c r="V14" s="158">
        <f>ROUND(E14*U14,2)</f>
        <v>0</v>
      </c>
      <c r="W14" s="158"/>
      <c r="X14" s="158" t="s">
        <v>156</v>
      </c>
      <c r="Y14" s="147"/>
      <c r="Z14" s="147"/>
      <c r="AA14" s="147"/>
      <c r="AB14" s="147"/>
      <c r="AC14" s="147"/>
      <c r="AD14" s="147"/>
      <c r="AE14" s="147"/>
      <c r="AF14" s="147"/>
      <c r="AG14" s="147" t="s">
        <v>157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ht="22.5" outlineLevel="1" x14ac:dyDescent="0.2">
      <c r="A15" s="180">
        <v>5</v>
      </c>
      <c r="B15" s="181" t="s">
        <v>589</v>
      </c>
      <c r="C15" s="190" t="s">
        <v>590</v>
      </c>
      <c r="D15" s="182" t="s">
        <v>591</v>
      </c>
      <c r="E15" s="183">
        <v>1</v>
      </c>
      <c r="F15" s="184"/>
      <c r="G15" s="185">
        <f>ROUND(E15*F15,2)</f>
        <v>0</v>
      </c>
      <c r="H15" s="159"/>
      <c r="I15" s="158">
        <f>ROUND(E15*H15,2)</f>
        <v>0</v>
      </c>
      <c r="J15" s="159"/>
      <c r="K15" s="158">
        <f>ROUND(E15*J15,2)</f>
        <v>0</v>
      </c>
      <c r="L15" s="158">
        <v>21</v>
      </c>
      <c r="M15" s="158">
        <f>G15*(1+L15/100)</f>
        <v>0</v>
      </c>
      <c r="N15" s="157">
        <v>0</v>
      </c>
      <c r="O15" s="157">
        <f>ROUND(E15*N15,2)</f>
        <v>0</v>
      </c>
      <c r="P15" s="157">
        <v>0</v>
      </c>
      <c r="Q15" s="157">
        <f>ROUND(E15*P15,2)</f>
        <v>0</v>
      </c>
      <c r="R15" s="158"/>
      <c r="S15" s="158" t="s">
        <v>154</v>
      </c>
      <c r="T15" s="158" t="s">
        <v>169</v>
      </c>
      <c r="U15" s="158">
        <v>0</v>
      </c>
      <c r="V15" s="158">
        <f>ROUND(E15*U15,2)</f>
        <v>0</v>
      </c>
      <c r="W15" s="158"/>
      <c r="X15" s="158" t="s">
        <v>156</v>
      </c>
      <c r="Y15" s="147"/>
      <c r="Z15" s="147"/>
      <c r="AA15" s="147"/>
      <c r="AB15" s="147"/>
      <c r="AC15" s="147"/>
      <c r="AD15" s="147"/>
      <c r="AE15" s="147"/>
      <c r="AF15" s="147"/>
      <c r="AG15" s="147" t="s">
        <v>157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x14ac:dyDescent="0.2">
      <c r="A16" s="164" t="s">
        <v>149</v>
      </c>
      <c r="B16" s="165" t="s">
        <v>80</v>
      </c>
      <c r="C16" s="187" t="s">
        <v>81</v>
      </c>
      <c r="D16" s="166"/>
      <c r="E16" s="167"/>
      <c r="F16" s="168"/>
      <c r="G16" s="169">
        <f>SUMIF(AG17:AG18,"&lt;&gt;NOR",G17:G18)</f>
        <v>0</v>
      </c>
      <c r="H16" s="163"/>
      <c r="I16" s="163">
        <f>SUM(I17:I18)</f>
        <v>0</v>
      </c>
      <c r="J16" s="163"/>
      <c r="K16" s="163">
        <f>SUM(K17:K18)</f>
        <v>0</v>
      </c>
      <c r="L16" s="163"/>
      <c r="M16" s="163">
        <f>SUM(M17:M18)</f>
        <v>0</v>
      </c>
      <c r="N16" s="162"/>
      <c r="O16" s="162">
        <f>SUM(O17:O18)</f>
        <v>0</v>
      </c>
      <c r="P16" s="162"/>
      <c r="Q16" s="162">
        <f>SUM(Q17:Q18)</f>
        <v>0</v>
      </c>
      <c r="R16" s="163"/>
      <c r="S16" s="163"/>
      <c r="T16" s="163"/>
      <c r="U16" s="163"/>
      <c r="V16" s="163">
        <f>SUM(V17:V18)</f>
        <v>0</v>
      </c>
      <c r="W16" s="163"/>
      <c r="X16" s="163"/>
      <c r="AG16" t="s">
        <v>150</v>
      </c>
    </row>
    <row r="17" spans="1:60" outlineLevel="1" x14ac:dyDescent="0.2">
      <c r="A17" s="180">
        <v>6</v>
      </c>
      <c r="B17" s="181" t="s">
        <v>592</v>
      </c>
      <c r="C17" s="190" t="s">
        <v>593</v>
      </c>
      <c r="D17" s="182" t="s">
        <v>281</v>
      </c>
      <c r="E17" s="183">
        <v>145</v>
      </c>
      <c r="F17" s="184"/>
      <c r="G17" s="185">
        <f>ROUND(E17*F17,2)</f>
        <v>0</v>
      </c>
      <c r="H17" s="159"/>
      <c r="I17" s="158">
        <f>ROUND(E17*H17,2)</f>
        <v>0</v>
      </c>
      <c r="J17" s="159"/>
      <c r="K17" s="158">
        <f>ROUND(E17*J17,2)</f>
        <v>0</v>
      </c>
      <c r="L17" s="158">
        <v>21</v>
      </c>
      <c r="M17" s="158">
        <f>G17*(1+L17/100)</f>
        <v>0</v>
      </c>
      <c r="N17" s="157">
        <v>0</v>
      </c>
      <c r="O17" s="157">
        <f>ROUND(E17*N17,2)</f>
        <v>0</v>
      </c>
      <c r="P17" s="157">
        <v>0</v>
      </c>
      <c r="Q17" s="157">
        <f>ROUND(E17*P17,2)</f>
        <v>0</v>
      </c>
      <c r="R17" s="158"/>
      <c r="S17" s="158" t="s">
        <v>154</v>
      </c>
      <c r="T17" s="158" t="s">
        <v>169</v>
      </c>
      <c r="U17" s="158">
        <v>0</v>
      </c>
      <c r="V17" s="158">
        <f>ROUND(E17*U17,2)</f>
        <v>0</v>
      </c>
      <c r="W17" s="158"/>
      <c r="X17" s="158" t="s">
        <v>156</v>
      </c>
      <c r="Y17" s="147"/>
      <c r="Z17" s="147"/>
      <c r="AA17" s="147"/>
      <c r="AB17" s="147"/>
      <c r="AC17" s="147"/>
      <c r="AD17" s="147"/>
      <c r="AE17" s="147"/>
      <c r="AF17" s="147"/>
      <c r="AG17" s="147" t="s">
        <v>157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 x14ac:dyDescent="0.2">
      <c r="A18" s="180">
        <v>7</v>
      </c>
      <c r="B18" s="181" t="s">
        <v>594</v>
      </c>
      <c r="C18" s="190" t="s">
        <v>595</v>
      </c>
      <c r="D18" s="182" t="s">
        <v>281</v>
      </c>
      <c r="E18" s="183">
        <v>50</v>
      </c>
      <c r="F18" s="184"/>
      <c r="G18" s="185">
        <f>ROUND(E18*F18,2)</f>
        <v>0</v>
      </c>
      <c r="H18" s="159"/>
      <c r="I18" s="158">
        <f>ROUND(E18*H18,2)</f>
        <v>0</v>
      </c>
      <c r="J18" s="159"/>
      <c r="K18" s="158">
        <f>ROUND(E18*J18,2)</f>
        <v>0</v>
      </c>
      <c r="L18" s="158">
        <v>21</v>
      </c>
      <c r="M18" s="158">
        <f>G18*(1+L18/100)</f>
        <v>0</v>
      </c>
      <c r="N18" s="157">
        <v>0</v>
      </c>
      <c r="O18" s="157">
        <f>ROUND(E18*N18,2)</f>
        <v>0</v>
      </c>
      <c r="P18" s="157">
        <v>0</v>
      </c>
      <c r="Q18" s="157">
        <f>ROUND(E18*P18,2)</f>
        <v>0</v>
      </c>
      <c r="R18" s="158"/>
      <c r="S18" s="158" t="s">
        <v>154</v>
      </c>
      <c r="T18" s="158" t="s">
        <v>169</v>
      </c>
      <c r="U18" s="158">
        <v>0</v>
      </c>
      <c r="V18" s="158">
        <f>ROUND(E18*U18,2)</f>
        <v>0</v>
      </c>
      <c r="W18" s="158"/>
      <c r="X18" s="158" t="s">
        <v>156</v>
      </c>
      <c r="Y18" s="147"/>
      <c r="Z18" s="147"/>
      <c r="AA18" s="147"/>
      <c r="AB18" s="147"/>
      <c r="AC18" s="147"/>
      <c r="AD18" s="147"/>
      <c r="AE18" s="147"/>
      <c r="AF18" s="147"/>
      <c r="AG18" s="147" t="s">
        <v>157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x14ac:dyDescent="0.2">
      <c r="A19" s="164" t="s">
        <v>149</v>
      </c>
      <c r="B19" s="165" t="s">
        <v>82</v>
      </c>
      <c r="C19" s="187" t="s">
        <v>83</v>
      </c>
      <c r="D19" s="166"/>
      <c r="E19" s="167"/>
      <c r="F19" s="168"/>
      <c r="G19" s="169">
        <f>SUMIF(AG20:AG23,"&lt;&gt;NOR",G20:G23)</f>
        <v>0</v>
      </c>
      <c r="H19" s="163"/>
      <c r="I19" s="163">
        <f>SUM(I20:I23)</f>
        <v>0</v>
      </c>
      <c r="J19" s="163"/>
      <c r="K19" s="163">
        <f>SUM(K20:K23)</f>
        <v>0</v>
      </c>
      <c r="L19" s="163"/>
      <c r="M19" s="163">
        <f>SUM(M20:M23)</f>
        <v>0</v>
      </c>
      <c r="N19" s="162"/>
      <c r="O19" s="162">
        <f>SUM(O20:O23)</f>
        <v>0</v>
      </c>
      <c r="P19" s="162"/>
      <c r="Q19" s="162">
        <f>SUM(Q20:Q23)</f>
        <v>0</v>
      </c>
      <c r="R19" s="163"/>
      <c r="S19" s="163"/>
      <c r="T19" s="163"/>
      <c r="U19" s="163"/>
      <c r="V19" s="163">
        <f>SUM(V20:V23)</f>
        <v>0</v>
      </c>
      <c r="W19" s="163"/>
      <c r="X19" s="163"/>
      <c r="AG19" t="s">
        <v>150</v>
      </c>
    </row>
    <row r="20" spans="1:60" outlineLevel="1" x14ac:dyDescent="0.2">
      <c r="A20" s="180">
        <v>8</v>
      </c>
      <c r="B20" s="181" t="s">
        <v>596</v>
      </c>
      <c r="C20" s="190" t="s">
        <v>597</v>
      </c>
      <c r="D20" s="182" t="s">
        <v>248</v>
      </c>
      <c r="E20" s="183">
        <v>29</v>
      </c>
      <c r="F20" s="184"/>
      <c r="G20" s="185">
        <f>ROUND(E20*F20,2)</f>
        <v>0</v>
      </c>
      <c r="H20" s="159"/>
      <c r="I20" s="158">
        <f>ROUND(E20*H20,2)</f>
        <v>0</v>
      </c>
      <c r="J20" s="159"/>
      <c r="K20" s="158">
        <f>ROUND(E20*J20,2)</f>
        <v>0</v>
      </c>
      <c r="L20" s="158">
        <v>21</v>
      </c>
      <c r="M20" s="158">
        <f>G20*(1+L20/100)</f>
        <v>0</v>
      </c>
      <c r="N20" s="157">
        <v>0</v>
      </c>
      <c r="O20" s="157">
        <f>ROUND(E20*N20,2)</f>
        <v>0</v>
      </c>
      <c r="P20" s="157">
        <v>0</v>
      </c>
      <c r="Q20" s="157">
        <f>ROUND(E20*P20,2)</f>
        <v>0</v>
      </c>
      <c r="R20" s="158"/>
      <c r="S20" s="158" t="s">
        <v>154</v>
      </c>
      <c r="T20" s="158" t="s">
        <v>169</v>
      </c>
      <c r="U20" s="158">
        <v>0</v>
      </c>
      <c r="V20" s="158">
        <f>ROUND(E20*U20,2)</f>
        <v>0</v>
      </c>
      <c r="W20" s="158"/>
      <c r="X20" s="158" t="s">
        <v>156</v>
      </c>
      <c r="Y20" s="147"/>
      <c r="Z20" s="147"/>
      <c r="AA20" s="147"/>
      <c r="AB20" s="147"/>
      <c r="AC20" s="147"/>
      <c r="AD20" s="147"/>
      <c r="AE20" s="147"/>
      <c r="AF20" s="147"/>
      <c r="AG20" s="147" t="s">
        <v>157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">
      <c r="A21" s="180">
        <v>9</v>
      </c>
      <c r="B21" s="181" t="s">
        <v>598</v>
      </c>
      <c r="C21" s="190" t="s">
        <v>599</v>
      </c>
      <c r="D21" s="182" t="s">
        <v>281</v>
      </c>
      <c r="E21" s="183">
        <v>150</v>
      </c>
      <c r="F21" s="184"/>
      <c r="G21" s="185">
        <f>ROUND(E21*F21,2)</f>
        <v>0</v>
      </c>
      <c r="H21" s="159"/>
      <c r="I21" s="158">
        <f>ROUND(E21*H21,2)</f>
        <v>0</v>
      </c>
      <c r="J21" s="159"/>
      <c r="K21" s="158">
        <f>ROUND(E21*J21,2)</f>
        <v>0</v>
      </c>
      <c r="L21" s="158">
        <v>21</v>
      </c>
      <c r="M21" s="158">
        <f>G21*(1+L21/100)</f>
        <v>0</v>
      </c>
      <c r="N21" s="157">
        <v>0</v>
      </c>
      <c r="O21" s="157">
        <f>ROUND(E21*N21,2)</f>
        <v>0</v>
      </c>
      <c r="P21" s="157">
        <v>0</v>
      </c>
      <c r="Q21" s="157">
        <f>ROUND(E21*P21,2)</f>
        <v>0</v>
      </c>
      <c r="R21" s="158"/>
      <c r="S21" s="158" t="s">
        <v>154</v>
      </c>
      <c r="T21" s="158" t="s">
        <v>169</v>
      </c>
      <c r="U21" s="158">
        <v>0</v>
      </c>
      <c r="V21" s="158">
        <f>ROUND(E21*U21,2)</f>
        <v>0</v>
      </c>
      <c r="W21" s="158"/>
      <c r="X21" s="158" t="s">
        <v>156</v>
      </c>
      <c r="Y21" s="147"/>
      <c r="Z21" s="147"/>
      <c r="AA21" s="147"/>
      <c r="AB21" s="147"/>
      <c r="AC21" s="147"/>
      <c r="AD21" s="147"/>
      <c r="AE21" s="147"/>
      <c r="AF21" s="147"/>
      <c r="AG21" s="147" t="s">
        <v>157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80">
        <v>10</v>
      </c>
      <c r="B22" s="181" t="s">
        <v>600</v>
      </c>
      <c r="C22" s="190" t="s">
        <v>601</v>
      </c>
      <c r="D22" s="182" t="s">
        <v>582</v>
      </c>
      <c r="E22" s="183">
        <v>6</v>
      </c>
      <c r="F22" s="184"/>
      <c r="G22" s="185">
        <f>ROUND(E22*F22,2)</f>
        <v>0</v>
      </c>
      <c r="H22" s="159"/>
      <c r="I22" s="158">
        <f>ROUND(E22*H22,2)</f>
        <v>0</v>
      </c>
      <c r="J22" s="159"/>
      <c r="K22" s="158">
        <f>ROUND(E22*J22,2)</f>
        <v>0</v>
      </c>
      <c r="L22" s="158">
        <v>21</v>
      </c>
      <c r="M22" s="158">
        <f>G22*(1+L22/100)</f>
        <v>0</v>
      </c>
      <c r="N22" s="157">
        <v>0</v>
      </c>
      <c r="O22" s="157">
        <f>ROUND(E22*N22,2)</f>
        <v>0</v>
      </c>
      <c r="P22" s="157">
        <v>0</v>
      </c>
      <c r="Q22" s="157">
        <f>ROUND(E22*P22,2)</f>
        <v>0</v>
      </c>
      <c r="R22" s="158"/>
      <c r="S22" s="158" t="s">
        <v>154</v>
      </c>
      <c r="T22" s="158" t="s">
        <v>169</v>
      </c>
      <c r="U22" s="158">
        <v>0</v>
      </c>
      <c r="V22" s="158">
        <f>ROUND(E22*U22,2)</f>
        <v>0</v>
      </c>
      <c r="W22" s="158"/>
      <c r="X22" s="158" t="s">
        <v>156</v>
      </c>
      <c r="Y22" s="147"/>
      <c r="Z22" s="147"/>
      <c r="AA22" s="147"/>
      <c r="AB22" s="147"/>
      <c r="AC22" s="147"/>
      <c r="AD22" s="147"/>
      <c r="AE22" s="147"/>
      <c r="AF22" s="147"/>
      <c r="AG22" s="147" t="s">
        <v>157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">
      <c r="A23" s="180">
        <v>11</v>
      </c>
      <c r="B23" s="181" t="s">
        <v>602</v>
      </c>
      <c r="C23" s="190" t="s">
        <v>603</v>
      </c>
      <c r="D23" s="182" t="s">
        <v>582</v>
      </c>
      <c r="E23" s="183">
        <v>1</v>
      </c>
      <c r="F23" s="184"/>
      <c r="G23" s="185">
        <f>ROUND(E23*F23,2)</f>
        <v>0</v>
      </c>
      <c r="H23" s="159"/>
      <c r="I23" s="158">
        <f>ROUND(E23*H23,2)</f>
        <v>0</v>
      </c>
      <c r="J23" s="159"/>
      <c r="K23" s="158">
        <f>ROUND(E23*J23,2)</f>
        <v>0</v>
      </c>
      <c r="L23" s="158">
        <v>21</v>
      </c>
      <c r="M23" s="158">
        <f>G23*(1+L23/100)</f>
        <v>0</v>
      </c>
      <c r="N23" s="157">
        <v>0</v>
      </c>
      <c r="O23" s="157">
        <f>ROUND(E23*N23,2)</f>
        <v>0</v>
      </c>
      <c r="P23" s="157">
        <v>0</v>
      </c>
      <c r="Q23" s="157">
        <f>ROUND(E23*P23,2)</f>
        <v>0</v>
      </c>
      <c r="R23" s="158"/>
      <c r="S23" s="158" t="s">
        <v>154</v>
      </c>
      <c r="T23" s="158" t="s">
        <v>169</v>
      </c>
      <c r="U23" s="158">
        <v>0</v>
      </c>
      <c r="V23" s="158">
        <f>ROUND(E23*U23,2)</f>
        <v>0</v>
      </c>
      <c r="W23" s="158"/>
      <c r="X23" s="158" t="s">
        <v>156</v>
      </c>
      <c r="Y23" s="147"/>
      <c r="Z23" s="147"/>
      <c r="AA23" s="147"/>
      <c r="AB23" s="147"/>
      <c r="AC23" s="147"/>
      <c r="AD23" s="147"/>
      <c r="AE23" s="147"/>
      <c r="AF23" s="147"/>
      <c r="AG23" s="147" t="s">
        <v>157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x14ac:dyDescent="0.2">
      <c r="A24" s="164" t="s">
        <v>149</v>
      </c>
      <c r="B24" s="165" t="s">
        <v>84</v>
      </c>
      <c r="C24" s="187" t="s">
        <v>85</v>
      </c>
      <c r="D24" s="166"/>
      <c r="E24" s="167"/>
      <c r="F24" s="168"/>
      <c r="G24" s="169">
        <f>SUMIF(AG25:AG32,"&lt;&gt;NOR",G25:G32)</f>
        <v>0</v>
      </c>
      <c r="H24" s="163"/>
      <c r="I24" s="163">
        <f>SUM(I25:I32)</f>
        <v>0</v>
      </c>
      <c r="J24" s="163"/>
      <c r="K24" s="163">
        <f>SUM(K25:K32)</f>
        <v>0</v>
      </c>
      <c r="L24" s="163"/>
      <c r="M24" s="163">
        <f>SUM(M25:M32)</f>
        <v>0</v>
      </c>
      <c r="N24" s="162"/>
      <c r="O24" s="162">
        <f>SUM(O25:O32)</f>
        <v>0</v>
      </c>
      <c r="P24" s="162"/>
      <c r="Q24" s="162">
        <f>SUM(Q25:Q32)</f>
        <v>0</v>
      </c>
      <c r="R24" s="163"/>
      <c r="S24" s="163"/>
      <c r="T24" s="163"/>
      <c r="U24" s="163"/>
      <c r="V24" s="163">
        <f>SUM(V25:V32)</f>
        <v>0</v>
      </c>
      <c r="W24" s="163"/>
      <c r="X24" s="163"/>
      <c r="AG24" t="s">
        <v>150</v>
      </c>
    </row>
    <row r="25" spans="1:60" ht="22.5" outlineLevel="1" x14ac:dyDescent="0.2">
      <c r="A25" s="180">
        <v>12</v>
      </c>
      <c r="B25" s="181" t="s">
        <v>604</v>
      </c>
      <c r="C25" s="190" t="s">
        <v>605</v>
      </c>
      <c r="D25" s="182" t="s">
        <v>582</v>
      </c>
      <c r="E25" s="183">
        <v>6</v>
      </c>
      <c r="F25" s="184"/>
      <c r="G25" s="185">
        <f t="shared" ref="G25:G32" si="0">ROUND(E25*F25,2)</f>
        <v>0</v>
      </c>
      <c r="H25" s="159"/>
      <c r="I25" s="158">
        <f t="shared" ref="I25:I32" si="1">ROUND(E25*H25,2)</f>
        <v>0</v>
      </c>
      <c r="J25" s="159"/>
      <c r="K25" s="158">
        <f t="shared" ref="K25:K32" si="2">ROUND(E25*J25,2)</f>
        <v>0</v>
      </c>
      <c r="L25" s="158">
        <v>21</v>
      </c>
      <c r="M25" s="158">
        <f t="shared" ref="M25:M32" si="3">G25*(1+L25/100)</f>
        <v>0</v>
      </c>
      <c r="N25" s="157">
        <v>0</v>
      </c>
      <c r="O25" s="157">
        <f t="shared" ref="O25:O32" si="4">ROUND(E25*N25,2)</f>
        <v>0</v>
      </c>
      <c r="P25" s="157">
        <v>0</v>
      </c>
      <c r="Q25" s="157">
        <f t="shared" ref="Q25:Q32" si="5">ROUND(E25*P25,2)</f>
        <v>0</v>
      </c>
      <c r="R25" s="158"/>
      <c r="S25" s="158" t="s">
        <v>154</v>
      </c>
      <c r="T25" s="158" t="s">
        <v>169</v>
      </c>
      <c r="U25" s="158">
        <v>0</v>
      </c>
      <c r="V25" s="158">
        <f t="shared" ref="V25:V32" si="6">ROUND(E25*U25,2)</f>
        <v>0</v>
      </c>
      <c r="W25" s="158"/>
      <c r="X25" s="158" t="s">
        <v>156</v>
      </c>
      <c r="Y25" s="147"/>
      <c r="Z25" s="147"/>
      <c r="AA25" s="147"/>
      <c r="AB25" s="147"/>
      <c r="AC25" s="147"/>
      <c r="AD25" s="147"/>
      <c r="AE25" s="147"/>
      <c r="AF25" s="147"/>
      <c r="AG25" s="147" t="s">
        <v>157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ht="33.75" outlineLevel="1" x14ac:dyDescent="0.2">
      <c r="A26" s="180">
        <v>13</v>
      </c>
      <c r="B26" s="181" t="s">
        <v>606</v>
      </c>
      <c r="C26" s="190" t="s">
        <v>607</v>
      </c>
      <c r="D26" s="182" t="s">
        <v>281</v>
      </c>
      <c r="E26" s="183">
        <v>145</v>
      </c>
      <c r="F26" s="184"/>
      <c r="G26" s="185">
        <f t="shared" si="0"/>
        <v>0</v>
      </c>
      <c r="H26" s="159"/>
      <c r="I26" s="158">
        <f t="shared" si="1"/>
        <v>0</v>
      </c>
      <c r="J26" s="159"/>
      <c r="K26" s="158">
        <f t="shared" si="2"/>
        <v>0</v>
      </c>
      <c r="L26" s="158">
        <v>21</v>
      </c>
      <c r="M26" s="158">
        <f t="shared" si="3"/>
        <v>0</v>
      </c>
      <c r="N26" s="157">
        <v>0</v>
      </c>
      <c r="O26" s="157">
        <f t="shared" si="4"/>
        <v>0</v>
      </c>
      <c r="P26" s="157">
        <v>0</v>
      </c>
      <c r="Q26" s="157">
        <f t="shared" si="5"/>
        <v>0</v>
      </c>
      <c r="R26" s="158"/>
      <c r="S26" s="158" t="s">
        <v>154</v>
      </c>
      <c r="T26" s="158" t="s">
        <v>169</v>
      </c>
      <c r="U26" s="158">
        <v>0</v>
      </c>
      <c r="V26" s="158">
        <f t="shared" si="6"/>
        <v>0</v>
      </c>
      <c r="W26" s="158"/>
      <c r="X26" s="158" t="s">
        <v>156</v>
      </c>
      <c r="Y26" s="147"/>
      <c r="Z26" s="147"/>
      <c r="AA26" s="147"/>
      <c r="AB26" s="147"/>
      <c r="AC26" s="147"/>
      <c r="AD26" s="147"/>
      <c r="AE26" s="147"/>
      <c r="AF26" s="147"/>
      <c r="AG26" s="147" t="s">
        <v>157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ht="33.75" outlineLevel="1" x14ac:dyDescent="0.2">
      <c r="A27" s="180">
        <v>14</v>
      </c>
      <c r="B27" s="181" t="s">
        <v>608</v>
      </c>
      <c r="C27" s="190" t="s">
        <v>609</v>
      </c>
      <c r="D27" s="182" t="s">
        <v>281</v>
      </c>
      <c r="E27" s="183">
        <v>5</v>
      </c>
      <c r="F27" s="184"/>
      <c r="G27" s="185">
        <f t="shared" si="0"/>
        <v>0</v>
      </c>
      <c r="H27" s="159"/>
      <c r="I27" s="158">
        <f t="shared" si="1"/>
        <v>0</v>
      </c>
      <c r="J27" s="159"/>
      <c r="K27" s="158">
        <f t="shared" si="2"/>
        <v>0</v>
      </c>
      <c r="L27" s="158">
        <v>21</v>
      </c>
      <c r="M27" s="158">
        <f t="shared" si="3"/>
        <v>0</v>
      </c>
      <c r="N27" s="157">
        <v>0</v>
      </c>
      <c r="O27" s="157">
        <f t="shared" si="4"/>
        <v>0</v>
      </c>
      <c r="P27" s="157">
        <v>0</v>
      </c>
      <c r="Q27" s="157">
        <f t="shared" si="5"/>
        <v>0</v>
      </c>
      <c r="R27" s="158"/>
      <c r="S27" s="158" t="s">
        <v>154</v>
      </c>
      <c r="T27" s="158" t="s">
        <v>169</v>
      </c>
      <c r="U27" s="158">
        <v>0</v>
      </c>
      <c r="V27" s="158">
        <f t="shared" si="6"/>
        <v>0</v>
      </c>
      <c r="W27" s="158"/>
      <c r="X27" s="158" t="s">
        <v>156</v>
      </c>
      <c r="Y27" s="147"/>
      <c r="Z27" s="147"/>
      <c r="AA27" s="147"/>
      <c r="AB27" s="147"/>
      <c r="AC27" s="147"/>
      <c r="AD27" s="147"/>
      <c r="AE27" s="147"/>
      <c r="AF27" s="147"/>
      <c r="AG27" s="147" t="s">
        <v>157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 x14ac:dyDescent="0.2">
      <c r="A28" s="180">
        <v>15</v>
      </c>
      <c r="B28" s="181" t="s">
        <v>610</v>
      </c>
      <c r="C28" s="190" t="s">
        <v>611</v>
      </c>
      <c r="D28" s="182" t="s">
        <v>591</v>
      </c>
      <c r="E28" s="183">
        <v>1</v>
      </c>
      <c r="F28" s="184"/>
      <c r="G28" s="185">
        <f t="shared" si="0"/>
        <v>0</v>
      </c>
      <c r="H28" s="159"/>
      <c r="I28" s="158">
        <f t="shared" si="1"/>
        <v>0</v>
      </c>
      <c r="J28" s="159"/>
      <c r="K28" s="158">
        <f t="shared" si="2"/>
        <v>0</v>
      </c>
      <c r="L28" s="158">
        <v>21</v>
      </c>
      <c r="M28" s="158">
        <f t="shared" si="3"/>
        <v>0</v>
      </c>
      <c r="N28" s="157">
        <v>0</v>
      </c>
      <c r="O28" s="157">
        <f t="shared" si="4"/>
        <v>0</v>
      </c>
      <c r="P28" s="157">
        <v>0</v>
      </c>
      <c r="Q28" s="157">
        <f t="shared" si="5"/>
        <v>0</v>
      </c>
      <c r="R28" s="158"/>
      <c r="S28" s="158" t="s">
        <v>154</v>
      </c>
      <c r="T28" s="158" t="s">
        <v>169</v>
      </c>
      <c r="U28" s="158">
        <v>0</v>
      </c>
      <c r="V28" s="158">
        <f t="shared" si="6"/>
        <v>0</v>
      </c>
      <c r="W28" s="158"/>
      <c r="X28" s="158" t="s">
        <v>156</v>
      </c>
      <c r="Y28" s="147"/>
      <c r="Z28" s="147"/>
      <c r="AA28" s="147"/>
      <c r="AB28" s="147"/>
      <c r="AC28" s="147"/>
      <c r="AD28" s="147"/>
      <c r="AE28" s="147"/>
      <c r="AF28" s="147"/>
      <c r="AG28" s="147" t="s">
        <v>157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ht="22.5" outlineLevel="1" x14ac:dyDescent="0.2">
      <c r="A29" s="180">
        <v>16</v>
      </c>
      <c r="B29" s="181" t="s">
        <v>612</v>
      </c>
      <c r="C29" s="190" t="s">
        <v>613</v>
      </c>
      <c r="D29" s="182" t="s">
        <v>591</v>
      </c>
      <c r="E29" s="183">
        <v>1</v>
      </c>
      <c r="F29" s="184"/>
      <c r="G29" s="185">
        <f t="shared" si="0"/>
        <v>0</v>
      </c>
      <c r="H29" s="159"/>
      <c r="I29" s="158">
        <f t="shared" si="1"/>
        <v>0</v>
      </c>
      <c r="J29" s="159"/>
      <c r="K29" s="158">
        <f t="shared" si="2"/>
        <v>0</v>
      </c>
      <c r="L29" s="158">
        <v>21</v>
      </c>
      <c r="M29" s="158">
        <f t="shared" si="3"/>
        <v>0</v>
      </c>
      <c r="N29" s="157">
        <v>0</v>
      </c>
      <c r="O29" s="157">
        <f t="shared" si="4"/>
        <v>0</v>
      </c>
      <c r="P29" s="157">
        <v>0</v>
      </c>
      <c r="Q29" s="157">
        <f t="shared" si="5"/>
        <v>0</v>
      </c>
      <c r="R29" s="158"/>
      <c r="S29" s="158" t="s">
        <v>154</v>
      </c>
      <c r="T29" s="158" t="s">
        <v>169</v>
      </c>
      <c r="U29" s="158">
        <v>0</v>
      </c>
      <c r="V29" s="158">
        <f t="shared" si="6"/>
        <v>0</v>
      </c>
      <c r="W29" s="158"/>
      <c r="X29" s="158" t="s">
        <v>156</v>
      </c>
      <c r="Y29" s="147"/>
      <c r="Z29" s="147"/>
      <c r="AA29" s="147"/>
      <c r="AB29" s="147"/>
      <c r="AC29" s="147"/>
      <c r="AD29" s="147"/>
      <c r="AE29" s="147"/>
      <c r="AF29" s="147"/>
      <c r="AG29" s="147" t="s">
        <v>157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A30" s="180">
        <v>17</v>
      </c>
      <c r="B30" s="181" t="s">
        <v>614</v>
      </c>
      <c r="C30" s="190" t="s">
        <v>615</v>
      </c>
      <c r="D30" s="182" t="s">
        <v>591</v>
      </c>
      <c r="E30" s="183">
        <v>1</v>
      </c>
      <c r="F30" s="184"/>
      <c r="G30" s="185">
        <f t="shared" si="0"/>
        <v>0</v>
      </c>
      <c r="H30" s="159"/>
      <c r="I30" s="158">
        <f t="shared" si="1"/>
        <v>0</v>
      </c>
      <c r="J30" s="159"/>
      <c r="K30" s="158">
        <f t="shared" si="2"/>
        <v>0</v>
      </c>
      <c r="L30" s="158">
        <v>21</v>
      </c>
      <c r="M30" s="158">
        <f t="shared" si="3"/>
        <v>0</v>
      </c>
      <c r="N30" s="157">
        <v>0</v>
      </c>
      <c r="O30" s="157">
        <f t="shared" si="4"/>
        <v>0</v>
      </c>
      <c r="P30" s="157">
        <v>0</v>
      </c>
      <c r="Q30" s="157">
        <f t="shared" si="5"/>
        <v>0</v>
      </c>
      <c r="R30" s="158"/>
      <c r="S30" s="158" t="s">
        <v>154</v>
      </c>
      <c r="T30" s="158" t="s">
        <v>169</v>
      </c>
      <c r="U30" s="158">
        <v>0</v>
      </c>
      <c r="V30" s="158">
        <f t="shared" si="6"/>
        <v>0</v>
      </c>
      <c r="W30" s="158"/>
      <c r="X30" s="158" t="s">
        <v>156</v>
      </c>
      <c r="Y30" s="147"/>
      <c r="Z30" s="147"/>
      <c r="AA30" s="147"/>
      <c r="AB30" s="147"/>
      <c r="AC30" s="147"/>
      <c r="AD30" s="147"/>
      <c r="AE30" s="147"/>
      <c r="AF30" s="147"/>
      <c r="AG30" s="147" t="s">
        <v>157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 x14ac:dyDescent="0.2">
      <c r="A31" s="180">
        <v>18</v>
      </c>
      <c r="B31" s="181" t="s">
        <v>616</v>
      </c>
      <c r="C31" s="190" t="s">
        <v>617</v>
      </c>
      <c r="D31" s="182" t="s">
        <v>591</v>
      </c>
      <c r="E31" s="183">
        <v>1</v>
      </c>
      <c r="F31" s="184"/>
      <c r="G31" s="185">
        <f t="shared" si="0"/>
        <v>0</v>
      </c>
      <c r="H31" s="159"/>
      <c r="I31" s="158">
        <f t="shared" si="1"/>
        <v>0</v>
      </c>
      <c r="J31" s="159"/>
      <c r="K31" s="158">
        <f t="shared" si="2"/>
        <v>0</v>
      </c>
      <c r="L31" s="158">
        <v>21</v>
      </c>
      <c r="M31" s="158">
        <f t="shared" si="3"/>
        <v>0</v>
      </c>
      <c r="N31" s="157">
        <v>0</v>
      </c>
      <c r="O31" s="157">
        <f t="shared" si="4"/>
        <v>0</v>
      </c>
      <c r="P31" s="157">
        <v>0</v>
      </c>
      <c r="Q31" s="157">
        <f t="shared" si="5"/>
        <v>0</v>
      </c>
      <c r="R31" s="158"/>
      <c r="S31" s="158" t="s">
        <v>154</v>
      </c>
      <c r="T31" s="158" t="s">
        <v>169</v>
      </c>
      <c r="U31" s="158">
        <v>0</v>
      </c>
      <c r="V31" s="158">
        <f t="shared" si="6"/>
        <v>0</v>
      </c>
      <c r="W31" s="158"/>
      <c r="X31" s="158" t="s">
        <v>156</v>
      </c>
      <c r="Y31" s="147"/>
      <c r="Z31" s="147"/>
      <c r="AA31" s="147"/>
      <c r="AB31" s="147"/>
      <c r="AC31" s="147"/>
      <c r="AD31" s="147"/>
      <c r="AE31" s="147"/>
      <c r="AF31" s="147"/>
      <c r="AG31" s="147" t="s">
        <v>157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 x14ac:dyDescent="0.2">
      <c r="A32" s="180">
        <v>19</v>
      </c>
      <c r="B32" s="181" t="s">
        <v>618</v>
      </c>
      <c r="C32" s="190" t="s">
        <v>619</v>
      </c>
      <c r="D32" s="182" t="s">
        <v>591</v>
      </c>
      <c r="E32" s="183">
        <v>1</v>
      </c>
      <c r="F32" s="184"/>
      <c r="G32" s="185">
        <f t="shared" si="0"/>
        <v>0</v>
      </c>
      <c r="H32" s="159"/>
      <c r="I32" s="158">
        <f t="shared" si="1"/>
        <v>0</v>
      </c>
      <c r="J32" s="159"/>
      <c r="K32" s="158">
        <f t="shared" si="2"/>
        <v>0</v>
      </c>
      <c r="L32" s="158">
        <v>21</v>
      </c>
      <c r="M32" s="158">
        <f t="shared" si="3"/>
        <v>0</v>
      </c>
      <c r="N32" s="157">
        <v>0</v>
      </c>
      <c r="O32" s="157">
        <f t="shared" si="4"/>
        <v>0</v>
      </c>
      <c r="P32" s="157">
        <v>0</v>
      </c>
      <c r="Q32" s="157">
        <f t="shared" si="5"/>
        <v>0</v>
      </c>
      <c r="R32" s="158"/>
      <c r="S32" s="158" t="s">
        <v>154</v>
      </c>
      <c r="T32" s="158" t="s">
        <v>169</v>
      </c>
      <c r="U32" s="158">
        <v>0</v>
      </c>
      <c r="V32" s="158">
        <f t="shared" si="6"/>
        <v>0</v>
      </c>
      <c r="W32" s="158"/>
      <c r="X32" s="158" t="s">
        <v>156</v>
      </c>
      <c r="Y32" s="147"/>
      <c r="Z32" s="147"/>
      <c r="AA32" s="147"/>
      <c r="AB32" s="147"/>
      <c r="AC32" s="147"/>
      <c r="AD32" s="147"/>
      <c r="AE32" s="147"/>
      <c r="AF32" s="147"/>
      <c r="AG32" s="147" t="s">
        <v>157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x14ac:dyDescent="0.2">
      <c r="A33" s="164" t="s">
        <v>149</v>
      </c>
      <c r="B33" s="165" t="s">
        <v>86</v>
      </c>
      <c r="C33" s="187" t="s">
        <v>87</v>
      </c>
      <c r="D33" s="166"/>
      <c r="E33" s="167"/>
      <c r="F33" s="168"/>
      <c r="G33" s="169">
        <f>SUMIF(AG34:AG41,"&lt;&gt;NOR",G34:G41)</f>
        <v>0</v>
      </c>
      <c r="H33" s="163"/>
      <c r="I33" s="163">
        <f>SUM(I34:I41)</f>
        <v>0</v>
      </c>
      <c r="J33" s="163"/>
      <c r="K33" s="163">
        <f>SUM(K34:K41)</f>
        <v>0</v>
      </c>
      <c r="L33" s="163"/>
      <c r="M33" s="163">
        <f>SUM(M34:M41)</f>
        <v>0</v>
      </c>
      <c r="N33" s="162"/>
      <c r="O33" s="162">
        <f>SUM(O34:O41)</f>
        <v>0</v>
      </c>
      <c r="P33" s="162"/>
      <c r="Q33" s="162">
        <f>SUM(Q34:Q41)</f>
        <v>0</v>
      </c>
      <c r="R33" s="163"/>
      <c r="S33" s="163"/>
      <c r="T33" s="163"/>
      <c r="U33" s="163"/>
      <c r="V33" s="163">
        <f>SUM(V34:V41)</f>
        <v>0</v>
      </c>
      <c r="W33" s="163"/>
      <c r="X33" s="163"/>
      <c r="AG33" t="s">
        <v>150</v>
      </c>
    </row>
    <row r="34" spans="1:60" outlineLevel="1" x14ac:dyDescent="0.2">
      <c r="A34" s="180">
        <v>20</v>
      </c>
      <c r="B34" s="181" t="s">
        <v>620</v>
      </c>
      <c r="C34" s="190" t="s">
        <v>621</v>
      </c>
      <c r="D34" s="182" t="s">
        <v>591</v>
      </c>
      <c r="E34" s="183">
        <v>1</v>
      </c>
      <c r="F34" s="184"/>
      <c r="G34" s="185">
        <f t="shared" ref="G34:G41" si="7">ROUND(E34*F34,2)</f>
        <v>0</v>
      </c>
      <c r="H34" s="159"/>
      <c r="I34" s="158">
        <f t="shared" ref="I34:I41" si="8">ROUND(E34*H34,2)</f>
        <v>0</v>
      </c>
      <c r="J34" s="159"/>
      <c r="K34" s="158">
        <f t="shared" ref="K34:K41" si="9">ROUND(E34*J34,2)</f>
        <v>0</v>
      </c>
      <c r="L34" s="158">
        <v>21</v>
      </c>
      <c r="M34" s="158">
        <f t="shared" ref="M34:M41" si="10">G34*(1+L34/100)</f>
        <v>0</v>
      </c>
      <c r="N34" s="157">
        <v>0</v>
      </c>
      <c r="O34" s="157">
        <f t="shared" ref="O34:O41" si="11">ROUND(E34*N34,2)</f>
        <v>0</v>
      </c>
      <c r="P34" s="157">
        <v>0</v>
      </c>
      <c r="Q34" s="157">
        <f t="shared" ref="Q34:Q41" si="12">ROUND(E34*P34,2)</f>
        <v>0</v>
      </c>
      <c r="R34" s="158"/>
      <c r="S34" s="158" t="s">
        <v>154</v>
      </c>
      <c r="T34" s="158" t="s">
        <v>169</v>
      </c>
      <c r="U34" s="158">
        <v>0</v>
      </c>
      <c r="V34" s="158">
        <f t="shared" ref="V34:V41" si="13">ROUND(E34*U34,2)</f>
        <v>0</v>
      </c>
      <c r="W34" s="158"/>
      <c r="X34" s="158" t="s">
        <v>156</v>
      </c>
      <c r="Y34" s="147"/>
      <c r="Z34" s="147"/>
      <c r="AA34" s="147"/>
      <c r="AB34" s="147"/>
      <c r="AC34" s="147"/>
      <c r="AD34" s="147"/>
      <c r="AE34" s="147"/>
      <c r="AF34" s="147"/>
      <c r="AG34" s="147" t="s">
        <v>157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 x14ac:dyDescent="0.2">
      <c r="A35" s="180">
        <v>21</v>
      </c>
      <c r="B35" s="181" t="s">
        <v>622</v>
      </c>
      <c r="C35" s="190" t="s">
        <v>623</v>
      </c>
      <c r="D35" s="182" t="s">
        <v>624</v>
      </c>
      <c r="E35" s="183">
        <v>16</v>
      </c>
      <c r="F35" s="184"/>
      <c r="G35" s="185">
        <f t="shared" si="7"/>
        <v>0</v>
      </c>
      <c r="H35" s="159"/>
      <c r="I35" s="158">
        <f t="shared" si="8"/>
        <v>0</v>
      </c>
      <c r="J35" s="159"/>
      <c r="K35" s="158">
        <f t="shared" si="9"/>
        <v>0</v>
      </c>
      <c r="L35" s="158">
        <v>21</v>
      </c>
      <c r="M35" s="158">
        <f t="shared" si="10"/>
        <v>0</v>
      </c>
      <c r="N35" s="157">
        <v>0</v>
      </c>
      <c r="O35" s="157">
        <f t="shared" si="11"/>
        <v>0</v>
      </c>
      <c r="P35" s="157">
        <v>0</v>
      </c>
      <c r="Q35" s="157">
        <f t="shared" si="12"/>
        <v>0</v>
      </c>
      <c r="R35" s="158"/>
      <c r="S35" s="158" t="s">
        <v>154</v>
      </c>
      <c r="T35" s="158" t="s">
        <v>169</v>
      </c>
      <c r="U35" s="158">
        <v>0</v>
      </c>
      <c r="V35" s="158">
        <f t="shared" si="13"/>
        <v>0</v>
      </c>
      <c r="W35" s="158"/>
      <c r="X35" s="158" t="s">
        <v>156</v>
      </c>
      <c r="Y35" s="147"/>
      <c r="Z35" s="147"/>
      <c r="AA35" s="147"/>
      <c r="AB35" s="147"/>
      <c r="AC35" s="147"/>
      <c r="AD35" s="147"/>
      <c r="AE35" s="147"/>
      <c r="AF35" s="147"/>
      <c r="AG35" s="147" t="s">
        <v>157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1" x14ac:dyDescent="0.2">
      <c r="A36" s="180">
        <v>22</v>
      </c>
      <c r="B36" s="181" t="s">
        <v>625</v>
      </c>
      <c r="C36" s="190" t="s">
        <v>626</v>
      </c>
      <c r="D36" s="182" t="s">
        <v>624</v>
      </c>
      <c r="E36" s="183">
        <v>16</v>
      </c>
      <c r="F36" s="184"/>
      <c r="G36" s="185">
        <f t="shared" si="7"/>
        <v>0</v>
      </c>
      <c r="H36" s="159"/>
      <c r="I36" s="158">
        <f t="shared" si="8"/>
        <v>0</v>
      </c>
      <c r="J36" s="159"/>
      <c r="K36" s="158">
        <f t="shared" si="9"/>
        <v>0</v>
      </c>
      <c r="L36" s="158">
        <v>21</v>
      </c>
      <c r="M36" s="158">
        <f t="shared" si="10"/>
        <v>0</v>
      </c>
      <c r="N36" s="157">
        <v>0</v>
      </c>
      <c r="O36" s="157">
        <f t="shared" si="11"/>
        <v>0</v>
      </c>
      <c r="P36" s="157">
        <v>0</v>
      </c>
      <c r="Q36" s="157">
        <f t="shared" si="12"/>
        <v>0</v>
      </c>
      <c r="R36" s="158"/>
      <c r="S36" s="158" t="s">
        <v>154</v>
      </c>
      <c r="T36" s="158" t="s">
        <v>169</v>
      </c>
      <c r="U36" s="158">
        <v>0</v>
      </c>
      <c r="V36" s="158">
        <f t="shared" si="13"/>
        <v>0</v>
      </c>
      <c r="W36" s="158"/>
      <c r="X36" s="158" t="s">
        <v>156</v>
      </c>
      <c r="Y36" s="147"/>
      <c r="Z36" s="147"/>
      <c r="AA36" s="147"/>
      <c r="AB36" s="147"/>
      <c r="AC36" s="147"/>
      <c r="AD36" s="147"/>
      <c r="AE36" s="147"/>
      <c r="AF36" s="147"/>
      <c r="AG36" s="147" t="s">
        <v>157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 x14ac:dyDescent="0.2">
      <c r="A37" s="180">
        <v>23</v>
      </c>
      <c r="B37" s="181" t="s">
        <v>627</v>
      </c>
      <c r="C37" s="190" t="s">
        <v>628</v>
      </c>
      <c r="D37" s="182" t="s">
        <v>624</v>
      </c>
      <c r="E37" s="183">
        <v>12</v>
      </c>
      <c r="F37" s="184"/>
      <c r="G37" s="185">
        <f t="shared" si="7"/>
        <v>0</v>
      </c>
      <c r="H37" s="159"/>
      <c r="I37" s="158">
        <f t="shared" si="8"/>
        <v>0</v>
      </c>
      <c r="J37" s="159"/>
      <c r="K37" s="158">
        <f t="shared" si="9"/>
        <v>0</v>
      </c>
      <c r="L37" s="158">
        <v>21</v>
      </c>
      <c r="M37" s="158">
        <f t="shared" si="10"/>
        <v>0</v>
      </c>
      <c r="N37" s="157">
        <v>0</v>
      </c>
      <c r="O37" s="157">
        <f t="shared" si="11"/>
        <v>0</v>
      </c>
      <c r="P37" s="157">
        <v>0</v>
      </c>
      <c r="Q37" s="157">
        <f t="shared" si="12"/>
        <v>0</v>
      </c>
      <c r="R37" s="158"/>
      <c r="S37" s="158" t="s">
        <v>154</v>
      </c>
      <c r="T37" s="158" t="s">
        <v>169</v>
      </c>
      <c r="U37" s="158">
        <v>0</v>
      </c>
      <c r="V37" s="158">
        <f t="shared" si="13"/>
        <v>0</v>
      </c>
      <c r="W37" s="158"/>
      <c r="X37" s="158" t="s">
        <v>156</v>
      </c>
      <c r="Y37" s="147"/>
      <c r="Z37" s="147"/>
      <c r="AA37" s="147"/>
      <c r="AB37" s="147"/>
      <c r="AC37" s="147"/>
      <c r="AD37" s="147"/>
      <c r="AE37" s="147"/>
      <c r="AF37" s="147"/>
      <c r="AG37" s="147" t="s">
        <v>157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 x14ac:dyDescent="0.2">
      <c r="A38" s="180">
        <v>24</v>
      </c>
      <c r="B38" s="181" t="s">
        <v>629</v>
      </c>
      <c r="C38" s="190" t="s">
        <v>630</v>
      </c>
      <c r="D38" s="182" t="s">
        <v>591</v>
      </c>
      <c r="E38" s="183">
        <v>1</v>
      </c>
      <c r="F38" s="184"/>
      <c r="G38" s="185">
        <f t="shared" si="7"/>
        <v>0</v>
      </c>
      <c r="H38" s="159"/>
      <c r="I38" s="158">
        <f t="shared" si="8"/>
        <v>0</v>
      </c>
      <c r="J38" s="159"/>
      <c r="K38" s="158">
        <f t="shared" si="9"/>
        <v>0</v>
      </c>
      <c r="L38" s="158">
        <v>21</v>
      </c>
      <c r="M38" s="158">
        <f t="shared" si="10"/>
        <v>0</v>
      </c>
      <c r="N38" s="157">
        <v>0</v>
      </c>
      <c r="O38" s="157">
        <f t="shared" si="11"/>
        <v>0</v>
      </c>
      <c r="P38" s="157">
        <v>0</v>
      </c>
      <c r="Q38" s="157">
        <f t="shared" si="12"/>
        <v>0</v>
      </c>
      <c r="R38" s="158"/>
      <c r="S38" s="158" t="s">
        <v>154</v>
      </c>
      <c r="T38" s="158" t="s">
        <v>169</v>
      </c>
      <c r="U38" s="158">
        <v>0</v>
      </c>
      <c r="V38" s="158">
        <f t="shared" si="13"/>
        <v>0</v>
      </c>
      <c r="W38" s="158"/>
      <c r="X38" s="158" t="s">
        <v>156</v>
      </c>
      <c r="Y38" s="147"/>
      <c r="Z38" s="147"/>
      <c r="AA38" s="147"/>
      <c r="AB38" s="147"/>
      <c r="AC38" s="147"/>
      <c r="AD38" s="147"/>
      <c r="AE38" s="147"/>
      <c r="AF38" s="147"/>
      <c r="AG38" s="147" t="s">
        <v>157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1" x14ac:dyDescent="0.2">
      <c r="A39" s="180">
        <v>25</v>
      </c>
      <c r="B39" s="181" t="s">
        <v>631</v>
      </c>
      <c r="C39" s="190" t="s">
        <v>632</v>
      </c>
      <c r="D39" s="182" t="s">
        <v>624</v>
      </c>
      <c r="E39" s="183">
        <v>8</v>
      </c>
      <c r="F39" s="184"/>
      <c r="G39" s="185">
        <f t="shared" si="7"/>
        <v>0</v>
      </c>
      <c r="H39" s="159"/>
      <c r="I39" s="158">
        <f t="shared" si="8"/>
        <v>0</v>
      </c>
      <c r="J39" s="159"/>
      <c r="K39" s="158">
        <f t="shared" si="9"/>
        <v>0</v>
      </c>
      <c r="L39" s="158">
        <v>21</v>
      </c>
      <c r="M39" s="158">
        <f t="shared" si="10"/>
        <v>0</v>
      </c>
      <c r="N39" s="157">
        <v>0</v>
      </c>
      <c r="O39" s="157">
        <f t="shared" si="11"/>
        <v>0</v>
      </c>
      <c r="P39" s="157">
        <v>0</v>
      </c>
      <c r="Q39" s="157">
        <f t="shared" si="12"/>
        <v>0</v>
      </c>
      <c r="R39" s="158"/>
      <c r="S39" s="158" t="s">
        <v>154</v>
      </c>
      <c r="T39" s="158" t="s">
        <v>169</v>
      </c>
      <c r="U39" s="158">
        <v>0</v>
      </c>
      <c r="V39" s="158">
        <f t="shared" si="13"/>
        <v>0</v>
      </c>
      <c r="W39" s="158"/>
      <c r="X39" s="158" t="s">
        <v>156</v>
      </c>
      <c r="Y39" s="147"/>
      <c r="Z39" s="147"/>
      <c r="AA39" s="147"/>
      <c r="AB39" s="147"/>
      <c r="AC39" s="147"/>
      <c r="AD39" s="147"/>
      <c r="AE39" s="147"/>
      <c r="AF39" s="147"/>
      <c r="AG39" s="147" t="s">
        <v>157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 x14ac:dyDescent="0.2">
      <c r="A40" s="180">
        <v>26</v>
      </c>
      <c r="B40" s="181" t="s">
        <v>633</v>
      </c>
      <c r="C40" s="190" t="s">
        <v>634</v>
      </c>
      <c r="D40" s="182" t="s">
        <v>591</v>
      </c>
      <c r="E40" s="183">
        <v>1</v>
      </c>
      <c r="F40" s="184"/>
      <c r="G40" s="185">
        <f t="shared" si="7"/>
        <v>0</v>
      </c>
      <c r="H40" s="159"/>
      <c r="I40" s="158">
        <f t="shared" si="8"/>
        <v>0</v>
      </c>
      <c r="J40" s="159"/>
      <c r="K40" s="158">
        <f t="shared" si="9"/>
        <v>0</v>
      </c>
      <c r="L40" s="158">
        <v>21</v>
      </c>
      <c r="M40" s="158">
        <f t="shared" si="10"/>
        <v>0</v>
      </c>
      <c r="N40" s="157">
        <v>0</v>
      </c>
      <c r="O40" s="157">
        <f t="shared" si="11"/>
        <v>0</v>
      </c>
      <c r="P40" s="157">
        <v>0</v>
      </c>
      <c r="Q40" s="157">
        <f t="shared" si="12"/>
        <v>0</v>
      </c>
      <c r="R40" s="158"/>
      <c r="S40" s="158" t="s">
        <v>154</v>
      </c>
      <c r="T40" s="158" t="s">
        <v>169</v>
      </c>
      <c r="U40" s="158">
        <v>0</v>
      </c>
      <c r="V40" s="158">
        <f t="shared" si="13"/>
        <v>0</v>
      </c>
      <c r="W40" s="158"/>
      <c r="X40" s="158" t="s">
        <v>156</v>
      </c>
      <c r="Y40" s="147"/>
      <c r="Z40" s="147"/>
      <c r="AA40" s="147"/>
      <c r="AB40" s="147"/>
      <c r="AC40" s="147"/>
      <c r="AD40" s="147"/>
      <c r="AE40" s="147"/>
      <c r="AF40" s="147"/>
      <c r="AG40" s="147" t="s">
        <v>157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 x14ac:dyDescent="0.2">
      <c r="A41" s="174">
        <v>27</v>
      </c>
      <c r="B41" s="175" t="s">
        <v>635</v>
      </c>
      <c r="C41" s="188" t="s">
        <v>636</v>
      </c>
      <c r="D41" s="176" t="s">
        <v>591</v>
      </c>
      <c r="E41" s="177">
        <v>1</v>
      </c>
      <c r="F41" s="178"/>
      <c r="G41" s="179">
        <f t="shared" si="7"/>
        <v>0</v>
      </c>
      <c r="H41" s="159"/>
      <c r="I41" s="158">
        <f t="shared" si="8"/>
        <v>0</v>
      </c>
      <c r="J41" s="159"/>
      <c r="K41" s="158">
        <f t="shared" si="9"/>
        <v>0</v>
      </c>
      <c r="L41" s="158">
        <v>21</v>
      </c>
      <c r="M41" s="158">
        <f t="shared" si="10"/>
        <v>0</v>
      </c>
      <c r="N41" s="157">
        <v>0</v>
      </c>
      <c r="O41" s="157">
        <f t="shared" si="11"/>
        <v>0</v>
      </c>
      <c r="P41" s="157">
        <v>0</v>
      </c>
      <c r="Q41" s="157">
        <f t="shared" si="12"/>
        <v>0</v>
      </c>
      <c r="R41" s="158"/>
      <c r="S41" s="158" t="s">
        <v>154</v>
      </c>
      <c r="T41" s="158" t="s">
        <v>169</v>
      </c>
      <c r="U41" s="158">
        <v>0</v>
      </c>
      <c r="V41" s="158">
        <f t="shared" si="13"/>
        <v>0</v>
      </c>
      <c r="W41" s="158"/>
      <c r="X41" s="158" t="s">
        <v>156</v>
      </c>
      <c r="Y41" s="147"/>
      <c r="Z41" s="147"/>
      <c r="AA41" s="147"/>
      <c r="AB41" s="147"/>
      <c r="AC41" s="147"/>
      <c r="AD41" s="147"/>
      <c r="AE41" s="147"/>
      <c r="AF41" s="147"/>
      <c r="AG41" s="147" t="s">
        <v>157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x14ac:dyDescent="0.2">
      <c r="A42" s="3"/>
      <c r="B42" s="4"/>
      <c r="C42" s="192"/>
      <c r="D42" s="6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AE42">
        <v>15</v>
      </c>
      <c r="AF42">
        <v>21</v>
      </c>
      <c r="AG42" t="s">
        <v>136</v>
      </c>
    </row>
    <row r="43" spans="1:60" x14ac:dyDescent="0.2">
      <c r="A43" s="150"/>
      <c r="B43" s="151" t="s">
        <v>31</v>
      </c>
      <c r="C43" s="193"/>
      <c r="D43" s="152"/>
      <c r="E43" s="153"/>
      <c r="F43" s="153"/>
      <c r="G43" s="173">
        <f>G8+G10+G13+G16+G19+G24+G33</f>
        <v>0</v>
      </c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AE43">
        <f>SUMIF(L7:L41,AE42,G7:G41)</f>
        <v>0</v>
      </c>
      <c r="AF43">
        <f>SUMIF(L7:L41,AF42,G7:G41)</f>
        <v>0</v>
      </c>
      <c r="AG43" t="s">
        <v>405</v>
      </c>
    </row>
    <row r="44" spans="1:60" x14ac:dyDescent="0.2">
      <c r="A44" s="3"/>
      <c r="B44" s="4"/>
      <c r="C44" s="192"/>
      <c r="D44" s="6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</row>
    <row r="45" spans="1:60" x14ac:dyDescent="0.2">
      <c r="A45" s="3"/>
      <c r="B45" s="4"/>
      <c r="C45" s="192"/>
      <c r="D45" s="6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</row>
    <row r="46" spans="1:60" x14ac:dyDescent="0.2">
      <c r="A46" s="275" t="s">
        <v>406</v>
      </c>
      <c r="B46" s="275"/>
      <c r="C46" s="276"/>
      <c r="D46" s="6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</row>
    <row r="47" spans="1:60" x14ac:dyDescent="0.2">
      <c r="A47" s="252"/>
      <c r="B47" s="253"/>
      <c r="C47" s="254"/>
      <c r="D47" s="253"/>
      <c r="E47" s="253"/>
      <c r="F47" s="253"/>
      <c r="G47" s="255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AG47" t="s">
        <v>407</v>
      </c>
    </row>
    <row r="48" spans="1:60" x14ac:dyDescent="0.2">
      <c r="A48" s="256"/>
      <c r="B48" s="257"/>
      <c r="C48" s="258"/>
      <c r="D48" s="257"/>
      <c r="E48" s="257"/>
      <c r="F48" s="257"/>
      <c r="G48" s="259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</row>
    <row r="49" spans="1:33" x14ac:dyDescent="0.2">
      <c r="A49" s="256"/>
      <c r="B49" s="257"/>
      <c r="C49" s="258"/>
      <c r="D49" s="257"/>
      <c r="E49" s="257"/>
      <c r="F49" s="257"/>
      <c r="G49" s="259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</row>
    <row r="50" spans="1:33" x14ac:dyDescent="0.2">
      <c r="A50" s="256"/>
      <c r="B50" s="257"/>
      <c r="C50" s="258"/>
      <c r="D50" s="257"/>
      <c r="E50" s="257"/>
      <c r="F50" s="257"/>
      <c r="G50" s="259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</row>
    <row r="51" spans="1:33" x14ac:dyDescent="0.2">
      <c r="A51" s="260"/>
      <c r="B51" s="261"/>
      <c r="C51" s="262"/>
      <c r="D51" s="261"/>
      <c r="E51" s="261"/>
      <c r="F51" s="261"/>
      <c r="G51" s="26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</row>
    <row r="52" spans="1:33" x14ac:dyDescent="0.2">
      <c r="A52" s="3"/>
      <c r="B52" s="4"/>
      <c r="C52" s="192"/>
      <c r="D52" s="6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</row>
    <row r="53" spans="1:33" x14ac:dyDescent="0.2">
      <c r="C53" s="194"/>
      <c r="D53" s="10"/>
      <c r="AG53" t="s">
        <v>408</v>
      </c>
    </row>
    <row r="54" spans="1:33" x14ac:dyDescent="0.2">
      <c r="D54" s="10"/>
    </row>
    <row r="55" spans="1:33" x14ac:dyDescent="0.2">
      <c r="D55" s="10"/>
    </row>
    <row r="56" spans="1:33" x14ac:dyDescent="0.2">
      <c r="D56" s="10"/>
    </row>
    <row r="57" spans="1:33" x14ac:dyDescent="0.2">
      <c r="D57" s="10"/>
    </row>
    <row r="58" spans="1:33" x14ac:dyDescent="0.2">
      <c r="D58" s="10"/>
    </row>
    <row r="59" spans="1:33" x14ac:dyDescent="0.2">
      <c r="D59" s="10"/>
    </row>
    <row r="60" spans="1:33" x14ac:dyDescent="0.2">
      <c r="D60" s="10"/>
    </row>
    <row r="61" spans="1:33" x14ac:dyDescent="0.2">
      <c r="D61" s="10"/>
    </row>
    <row r="62" spans="1:33" x14ac:dyDescent="0.2">
      <c r="D62" s="10"/>
    </row>
    <row r="63" spans="1:33" x14ac:dyDescent="0.2">
      <c r="D63" s="10"/>
    </row>
    <row r="64" spans="1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tV+IVNJcE/DR/2eo62ev2eF5yG2Ud1Bk3Rp7jfooKNVFEhXmvqlBVyObCKG0d6mLf+1kBZ8G7gdGki2VuQ5pUg==" saltValue="Sf6tLdpaqTRc+GUMoKthFw==" spinCount="100000" sheet="1"/>
  <mergeCells count="6">
    <mergeCell ref="A47:G51"/>
    <mergeCell ref="A1:G1"/>
    <mergeCell ref="C2:G2"/>
    <mergeCell ref="C3:G3"/>
    <mergeCell ref="C4:G4"/>
    <mergeCell ref="A46:C46"/>
  </mergeCells>
  <pageMargins left="0.59055118110236204" right="0.196850393700787" top="0.78740157499999996" bottom="0.78740157499999996" header="0.3" footer="0.3"/>
  <pageSetup orientation="portrait" verticalDpi="0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7109375" style="122" customWidth="1"/>
    <col min="3" max="3" width="38.28515625" style="122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8" t="s">
        <v>7</v>
      </c>
      <c r="B1" s="268"/>
      <c r="C1" s="268"/>
      <c r="D1" s="268"/>
      <c r="E1" s="268"/>
      <c r="F1" s="268"/>
      <c r="G1" s="268"/>
      <c r="AG1" t="s">
        <v>124</v>
      </c>
    </row>
    <row r="2" spans="1:60" ht="25.15" customHeight="1" x14ac:dyDescent="0.2">
      <c r="A2" s="50" t="s">
        <v>8</v>
      </c>
      <c r="B2" s="49" t="s">
        <v>43</v>
      </c>
      <c r="C2" s="269" t="s">
        <v>44</v>
      </c>
      <c r="D2" s="270"/>
      <c r="E2" s="270"/>
      <c r="F2" s="270"/>
      <c r="G2" s="271"/>
      <c r="AG2" t="s">
        <v>125</v>
      </c>
    </row>
    <row r="3" spans="1:60" ht="25.15" customHeight="1" x14ac:dyDescent="0.2">
      <c r="A3" s="50" t="s">
        <v>9</v>
      </c>
      <c r="B3" s="49" t="s">
        <v>67</v>
      </c>
      <c r="C3" s="269" t="s">
        <v>68</v>
      </c>
      <c r="D3" s="270"/>
      <c r="E3" s="270"/>
      <c r="F3" s="270"/>
      <c r="G3" s="271"/>
      <c r="AC3" s="122" t="s">
        <v>125</v>
      </c>
      <c r="AG3" t="s">
        <v>126</v>
      </c>
    </row>
    <row r="4" spans="1:60" ht="25.15" customHeight="1" x14ac:dyDescent="0.2">
      <c r="A4" s="140" t="s">
        <v>10</v>
      </c>
      <c r="B4" s="141" t="s">
        <v>59</v>
      </c>
      <c r="C4" s="272" t="s">
        <v>69</v>
      </c>
      <c r="D4" s="273"/>
      <c r="E4" s="273"/>
      <c r="F4" s="273"/>
      <c r="G4" s="274"/>
      <c r="AG4" t="s">
        <v>127</v>
      </c>
    </row>
    <row r="5" spans="1:60" x14ac:dyDescent="0.2">
      <c r="D5" s="10"/>
    </row>
    <row r="6" spans="1:60" ht="38.25" x14ac:dyDescent="0.2">
      <c r="A6" s="143" t="s">
        <v>128</v>
      </c>
      <c r="B6" s="145" t="s">
        <v>129</v>
      </c>
      <c r="C6" s="145" t="s">
        <v>130</v>
      </c>
      <c r="D6" s="144" t="s">
        <v>131</v>
      </c>
      <c r="E6" s="143" t="s">
        <v>132</v>
      </c>
      <c r="F6" s="142" t="s">
        <v>133</v>
      </c>
      <c r="G6" s="143" t="s">
        <v>31</v>
      </c>
      <c r="H6" s="146" t="s">
        <v>32</v>
      </c>
      <c r="I6" s="146" t="s">
        <v>134</v>
      </c>
      <c r="J6" s="146" t="s">
        <v>33</v>
      </c>
      <c r="K6" s="146" t="s">
        <v>135</v>
      </c>
      <c r="L6" s="146" t="s">
        <v>136</v>
      </c>
      <c r="M6" s="146" t="s">
        <v>137</v>
      </c>
      <c r="N6" s="146" t="s">
        <v>138</v>
      </c>
      <c r="O6" s="146" t="s">
        <v>139</v>
      </c>
      <c r="P6" s="146" t="s">
        <v>140</v>
      </c>
      <c r="Q6" s="146" t="s">
        <v>141</v>
      </c>
      <c r="R6" s="146" t="s">
        <v>142</v>
      </c>
      <c r="S6" s="146" t="s">
        <v>143</v>
      </c>
      <c r="T6" s="146" t="s">
        <v>144</v>
      </c>
      <c r="U6" s="146" t="s">
        <v>145</v>
      </c>
      <c r="V6" s="146" t="s">
        <v>146</v>
      </c>
      <c r="W6" s="146" t="s">
        <v>147</v>
      </c>
      <c r="X6" s="146" t="s">
        <v>148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</row>
    <row r="8" spans="1:60" x14ac:dyDescent="0.2">
      <c r="A8" s="164" t="s">
        <v>149</v>
      </c>
      <c r="B8" s="165" t="s">
        <v>122</v>
      </c>
      <c r="C8" s="187" t="s">
        <v>29</v>
      </c>
      <c r="D8" s="166"/>
      <c r="E8" s="167"/>
      <c r="F8" s="168"/>
      <c r="G8" s="169">
        <f>SUMIF(AG9:AG11,"&lt;&gt;NOR",G9:G11)</f>
        <v>0</v>
      </c>
      <c r="H8" s="163"/>
      <c r="I8" s="163">
        <f>SUM(I9:I11)</f>
        <v>0</v>
      </c>
      <c r="J8" s="163"/>
      <c r="K8" s="163">
        <f>SUM(K9:K11)</f>
        <v>0</v>
      </c>
      <c r="L8" s="163"/>
      <c r="M8" s="163">
        <f>SUM(M9:M11)</f>
        <v>0</v>
      </c>
      <c r="N8" s="162"/>
      <c r="O8" s="162">
        <f>SUM(O9:O11)</f>
        <v>0</v>
      </c>
      <c r="P8" s="162"/>
      <c r="Q8" s="162">
        <f>SUM(Q9:Q11)</f>
        <v>0</v>
      </c>
      <c r="R8" s="163"/>
      <c r="S8" s="163"/>
      <c r="T8" s="163"/>
      <c r="U8" s="163"/>
      <c r="V8" s="163">
        <f>SUM(V9:V11)</f>
        <v>0</v>
      </c>
      <c r="W8" s="163"/>
      <c r="X8" s="163"/>
      <c r="AG8" t="s">
        <v>150</v>
      </c>
    </row>
    <row r="9" spans="1:60" ht="22.5" outlineLevel="1" x14ac:dyDescent="0.2">
      <c r="A9" s="180">
        <v>1</v>
      </c>
      <c r="B9" s="181" t="s">
        <v>637</v>
      </c>
      <c r="C9" s="190" t="s">
        <v>638</v>
      </c>
      <c r="D9" s="182" t="s">
        <v>639</v>
      </c>
      <c r="E9" s="183">
        <v>1</v>
      </c>
      <c r="F9" s="184"/>
      <c r="G9" s="185">
        <f>ROUND(E9*F9,2)</f>
        <v>0</v>
      </c>
      <c r="H9" s="159"/>
      <c r="I9" s="158">
        <f>ROUND(E9*H9,2)</f>
        <v>0</v>
      </c>
      <c r="J9" s="159"/>
      <c r="K9" s="158">
        <f>ROUND(E9*J9,2)</f>
        <v>0</v>
      </c>
      <c r="L9" s="158">
        <v>21</v>
      </c>
      <c r="M9" s="158">
        <f>G9*(1+L9/100)</f>
        <v>0</v>
      </c>
      <c r="N9" s="157">
        <v>0</v>
      </c>
      <c r="O9" s="157">
        <f>ROUND(E9*N9,2)</f>
        <v>0</v>
      </c>
      <c r="P9" s="157">
        <v>0</v>
      </c>
      <c r="Q9" s="157">
        <f>ROUND(E9*P9,2)</f>
        <v>0</v>
      </c>
      <c r="R9" s="158"/>
      <c r="S9" s="158" t="s">
        <v>155</v>
      </c>
      <c r="T9" s="158" t="s">
        <v>169</v>
      </c>
      <c r="U9" s="158">
        <v>0</v>
      </c>
      <c r="V9" s="158">
        <f>ROUND(E9*U9,2)</f>
        <v>0</v>
      </c>
      <c r="W9" s="158"/>
      <c r="X9" s="158" t="s">
        <v>69</v>
      </c>
      <c r="Y9" s="147"/>
      <c r="Z9" s="147"/>
      <c r="AA9" s="147"/>
      <c r="AB9" s="147"/>
      <c r="AC9" s="147"/>
      <c r="AD9" s="147"/>
      <c r="AE9" s="147"/>
      <c r="AF9" s="147"/>
      <c r="AG9" s="147" t="s">
        <v>640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">
      <c r="A10" s="180">
        <v>2</v>
      </c>
      <c r="B10" s="181" t="s">
        <v>641</v>
      </c>
      <c r="C10" s="190" t="s">
        <v>642</v>
      </c>
      <c r="D10" s="182" t="s">
        <v>639</v>
      </c>
      <c r="E10" s="183">
        <v>1</v>
      </c>
      <c r="F10" s="184"/>
      <c r="G10" s="185">
        <f>ROUND(E10*F10,2)</f>
        <v>0</v>
      </c>
      <c r="H10" s="159"/>
      <c r="I10" s="158">
        <f>ROUND(E10*H10,2)</f>
        <v>0</v>
      </c>
      <c r="J10" s="159"/>
      <c r="K10" s="158">
        <f>ROUND(E10*J10,2)</f>
        <v>0</v>
      </c>
      <c r="L10" s="158">
        <v>21</v>
      </c>
      <c r="M10" s="158">
        <f>G10*(1+L10/100)</f>
        <v>0</v>
      </c>
      <c r="N10" s="157">
        <v>0</v>
      </c>
      <c r="O10" s="157">
        <f>ROUND(E10*N10,2)</f>
        <v>0</v>
      </c>
      <c r="P10" s="157">
        <v>0</v>
      </c>
      <c r="Q10" s="157">
        <f>ROUND(E10*P10,2)</f>
        <v>0</v>
      </c>
      <c r="R10" s="158"/>
      <c r="S10" s="158" t="s">
        <v>155</v>
      </c>
      <c r="T10" s="158" t="s">
        <v>169</v>
      </c>
      <c r="U10" s="158">
        <v>0</v>
      </c>
      <c r="V10" s="158">
        <f>ROUND(E10*U10,2)</f>
        <v>0</v>
      </c>
      <c r="W10" s="158"/>
      <c r="X10" s="158" t="s">
        <v>69</v>
      </c>
      <c r="Y10" s="147"/>
      <c r="Z10" s="147"/>
      <c r="AA10" s="147"/>
      <c r="AB10" s="147"/>
      <c r="AC10" s="147"/>
      <c r="AD10" s="147"/>
      <c r="AE10" s="147"/>
      <c r="AF10" s="147"/>
      <c r="AG10" s="147" t="s">
        <v>640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80">
        <v>3</v>
      </c>
      <c r="B11" s="181" t="s">
        <v>643</v>
      </c>
      <c r="C11" s="190" t="s">
        <v>644</v>
      </c>
      <c r="D11" s="182" t="s">
        <v>639</v>
      </c>
      <c r="E11" s="183">
        <v>1</v>
      </c>
      <c r="F11" s="184"/>
      <c r="G11" s="185">
        <f>ROUND(E11*F11,2)</f>
        <v>0</v>
      </c>
      <c r="H11" s="159"/>
      <c r="I11" s="158">
        <f>ROUND(E11*H11,2)</f>
        <v>0</v>
      </c>
      <c r="J11" s="159"/>
      <c r="K11" s="158">
        <f>ROUND(E11*J11,2)</f>
        <v>0</v>
      </c>
      <c r="L11" s="158">
        <v>21</v>
      </c>
      <c r="M11" s="158">
        <f>G11*(1+L11/100)</f>
        <v>0</v>
      </c>
      <c r="N11" s="157">
        <v>0</v>
      </c>
      <c r="O11" s="157">
        <f>ROUND(E11*N11,2)</f>
        <v>0</v>
      </c>
      <c r="P11" s="157">
        <v>0</v>
      </c>
      <c r="Q11" s="157">
        <f>ROUND(E11*P11,2)</f>
        <v>0</v>
      </c>
      <c r="R11" s="158"/>
      <c r="S11" s="158" t="s">
        <v>155</v>
      </c>
      <c r="T11" s="158" t="s">
        <v>169</v>
      </c>
      <c r="U11" s="158">
        <v>0</v>
      </c>
      <c r="V11" s="158">
        <f>ROUND(E11*U11,2)</f>
        <v>0</v>
      </c>
      <c r="W11" s="158"/>
      <c r="X11" s="158" t="s">
        <v>69</v>
      </c>
      <c r="Y11" s="147"/>
      <c r="Z11" s="147"/>
      <c r="AA11" s="147"/>
      <c r="AB11" s="147"/>
      <c r="AC11" s="147"/>
      <c r="AD11" s="147"/>
      <c r="AE11" s="147"/>
      <c r="AF11" s="147"/>
      <c r="AG11" s="147" t="s">
        <v>640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x14ac:dyDescent="0.2">
      <c r="A12" s="164" t="s">
        <v>149</v>
      </c>
      <c r="B12" s="165" t="s">
        <v>123</v>
      </c>
      <c r="C12" s="187" t="s">
        <v>30</v>
      </c>
      <c r="D12" s="166"/>
      <c r="E12" s="167"/>
      <c r="F12" s="168"/>
      <c r="G12" s="169">
        <f>SUMIF(AG13:AG14,"&lt;&gt;NOR",G13:G14)</f>
        <v>0</v>
      </c>
      <c r="H12" s="163"/>
      <c r="I12" s="163">
        <f>SUM(I13:I14)</f>
        <v>0</v>
      </c>
      <c r="J12" s="163"/>
      <c r="K12" s="163">
        <f>SUM(K13:K14)</f>
        <v>0</v>
      </c>
      <c r="L12" s="163"/>
      <c r="M12" s="163">
        <f>SUM(M13:M14)</f>
        <v>0</v>
      </c>
      <c r="N12" s="162"/>
      <c r="O12" s="162">
        <f>SUM(O13:O14)</f>
        <v>0</v>
      </c>
      <c r="P12" s="162"/>
      <c r="Q12" s="162">
        <f>SUM(Q13:Q14)</f>
        <v>0</v>
      </c>
      <c r="R12" s="163"/>
      <c r="S12" s="163"/>
      <c r="T12" s="163"/>
      <c r="U12" s="163"/>
      <c r="V12" s="163">
        <f>SUM(V13:V14)</f>
        <v>0</v>
      </c>
      <c r="W12" s="163"/>
      <c r="X12" s="163"/>
      <c r="AG12" t="s">
        <v>150</v>
      </c>
    </row>
    <row r="13" spans="1:60" ht="22.5" outlineLevel="1" x14ac:dyDescent="0.2">
      <c r="A13" s="180">
        <v>4</v>
      </c>
      <c r="B13" s="181" t="s">
        <v>645</v>
      </c>
      <c r="C13" s="190" t="s">
        <v>646</v>
      </c>
      <c r="D13" s="182" t="s">
        <v>639</v>
      </c>
      <c r="E13" s="183">
        <v>1</v>
      </c>
      <c r="F13" s="184"/>
      <c r="G13" s="185">
        <f>ROUND(E13*F13,2)</f>
        <v>0</v>
      </c>
      <c r="H13" s="159"/>
      <c r="I13" s="158">
        <f>ROUND(E13*H13,2)</f>
        <v>0</v>
      </c>
      <c r="J13" s="159"/>
      <c r="K13" s="158">
        <f>ROUND(E13*J13,2)</f>
        <v>0</v>
      </c>
      <c r="L13" s="158">
        <v>21</v>
      </c>
      <c r="M13" s="158">
        <f>G13*(1+L13/100)</f>
        <v>0</v>
      </c>
      <c r="N13" s="157">
        <v>0</v>
      </c>
      <c r="O13" s="157">
        <f>ROUND(E13*N13,2)</f>
        <v>0</v>
      </c>
      <c r="P13" s="157">
        <v>0</v>
      </c>
      <c r="Q13" s="157">
        <f>ROUND(E13*P13,2)</f>
        <v>0</v>
      </c>
      <c r="R13" s="158"/>
      <c r="S13" s="158" t="s">
        <v>155</v>
      </c>
      <c r="T13" s="158" t="s">
        <v>169</v>
      </c>
      <c r="U13" s="158">
        <v>0</v>
      </c>
      <c r="V13" s="158">
        <f>ROUND(E13*U13,2)</f>
        <v>0</v>
      </c>
      <c r="W13" s="158"/>
      <c r="X13" s="158" t="s">
        <v>69</v>
      </c>
      <c r="Y13" s="147"/>
      <c r="Z13" s="147"/>
      <c r="AA13" s="147"/>
      <c r="AB13" s="147"/>
      <c r="AC13" s="147"/>
      <c r="AD13" s="147"/>
      <c r="AE13" s="147"/>
      <c r="AF13" s="147"/>
      <c r="AG13" s="147" t="s">
        <v>640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ht="22.5" outlineLevel="1" x14ac:dyDescent="0.2">
      <c r="A14" s="174">
        <v>5</v>
      </c>
      <c r="B14" s="175" t="s">
        <v>647</v>
      </c>
      <c r="C14" s="188" t="s">
        <v>648</v>
      </c>
      <c r="D14" s="176" t="s">
        <v>639</v>
      </c>
      <c r="E14" s="177">
        <v>1</v>
      </c>
      <c r="F14" s="178"/>
      <c r="G14" s="179">
        <f>ROUND(E14*F14,2)</f>
        <v>0</v>
      </c>
      <c r="H14" s="159"/>
      <c r="I14" s="158">
        <f>ROUND(E14*H14,2)</f>
        <v>0</v>
      </c>
      <c r="J14" s="159"/>
      <c r="K14" s="158">
        <f>ROUND(E14*J14,2)</f>
        <v>0</v>
      </c>
      <c r="L14" s="158">
        <v>21</v>
      </c>
      <c r="M14" s="158">
        <f>G14*(1+L14/100)</f>
        <v>0</v>
      </c>
      <c r="N14" s="157">
        <v>0</v>
      </c>
      <c r="O14" s="157">
        <f>ROUND(E14*N14,2)</f>
        <v>0</v>
      </c>
      <c r="P14" s="157">
        <v>0</v>
      </c>
      <c r="Q14" s="157">
        <f>ROUND(E14*P14,2)</f>
        <v>0</v>
      </c>
      <c r="R14" s="158"/>
      <c r="S14" s="158" t="s">
        <v>155</v>
      </c>
      <c r="T14" s="158" t="s">
        <v>169</v>
      </c>
      <c r="U14" s="158">
        <v>0</v>
      </c>
      <c r="V14" s="158">
        <f>ROUND(E14*U14,2)</f>
        <v>0</v>
      </c>
      <c r="W14" s="158"/>
      <c r="X14" s="158" t="s">
        <v>69</v>
      </c>
      <c r="Y14" s="147"/>
      <c r="Z14" s="147"/>
      <c r="AA14" s="147"/>
      <c r="AB14" s="147"/>
      <c r="AC14" s="147"/>
      <c r="AD14" s="147"/>
      <c r="AE14" s="147"/>
      <c r="AF14" s="147"/>
      <c r="AG14" s="147" t="s">
        <v>640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x14ac:dyDescent="0.2">
      <c r="A15" s="3"/>
      <c r="B15" s="4"/>
      <c r="C15" s="192"/>
      <c r="D15" s="6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AE15">
        <v>15</v>
      </c>
      <c r="AF15">
        <v>21</v>
      </c>
      <c r="AG15" t="s">
        <v>136</v>
      </c>
    </row>
    <row r="16" spans="1:60" x14ac:dyDescent="0.2">
      <c r="A16" s="150"/>
      <c r="B16" s="151" t="s">
        <v>31</v>
      </c>
      <c r="C16" s="193"/>
      <c r="D16" s="152"/>
      <c r="E16" s="153"/>
      <c r="F16" s="153"/>
      <c r="G16" s="173">
        <f>G8+G12</f>
        <v>0</v>
      </c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AE16">
        <f>SUMIF(L7:L14,AE15,G7:G14)</f>
        <v>0</v>
      </c>
      <c r="AF16">
        <f>SUMIF(L7:L14,AF15,G7:G14)</f>
        <v>0</v>
      </c>
      <c r="AG16" t="s">
        <v>405</v>
      </c>
    </row>
    <row r="17" spans="1:33" x14ac:dyDescent="0.2">
      <c r="A17" s="3"/>
      <c r="B17" s="4"/>
      <c r="C17" s="192"/>
      <c r="D17" s="6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</row>
    <row r="18" spans="1:33" x14ac:dyDescent="0.2">
      <c r="A18" s="3"/>
      <c r="B18" s="4"/>
      <c r="C18" s="192"/>
      <c r="D18" s="6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</row>
    <row r="19" spans="1:33" x14ac:dyDescent="0.2">
      <c r="A19" s="275" t="s">
        <v>406</v>
      </c>
      <c r="B19" s="275"/>
      <c r="C19" s="276"/>
      <c r="D19" s="6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</row>
    <row r="20" spans="1:33" x14ac:dyDescent="0.2">
      <c r="A20" s="252"/>
      <c r="B20" s="253"/>
      <c r="C20" s="254"/>
      <c r="D20" s="253"/>
      <c r="E20" s="253"/>
      <c r="F20" s="253"/>
      <c r="G20" s="255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AG20" t="s">
        <v>407</v>
      </c>
    </row>
    <row r="21" spans="1:33" x14ac:dyDescent="0.2">
      <c r="A21" s="256"/>
      <c r="B21" s="257"/>
      <c r="C21" s="258"/>
      <c r="D21" s="257"/>
      <c r="E21" s="257"/>
      <c r="F21" s="257"/>
      <c r="G21" s="259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spans="1:33" x14ac:dyDescent="0.2">
      <c r="A22" s="256"/>
      <c r="B22" s="257"/>
      <c r="C22" s="258"/>
      <c r="D22" s="257"/>
      <c r="E22" s="257"/>
      <c r="F22" s="257"/>
      <c r="G22" s="259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spans="1:33" x14ac:dyDescent="0.2">
      <c r="A23" s="256"/>
      <c r="B23" s="257"/>
      <c r="C23" s="258"/>
      <c r="D23" s="257"/>
      <c r="E23" s="257"/>
      <c r="F23" s="257"/>
      <c r="G23" s="259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spans="1:33" x14ac:dyDescent="0.2">
      <c r="A24" s="260"/>
      <c r="B24" s="261"/>
      <c r="C24" s="262"/>
      <c r="D24" s="261"/>
      <c r="E24" s="261"/>
      <c r="F24" s="261"/>
      <c r="G24" s="26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spans="1:33" x14ac:dyDescent="0.2">
      <c r="A25" s="3"/>
      <c r="B25" s="4"/>
      <c r="C25" s="192"/>
      <c r="D25" s="6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spans="1:33" x14ac:dyDescent="0.2">
      <c r="C26" s="194"/>
      <c r="D26" s="10"/>
      <c r="AG26" t="s">
        <v>408</v>
      </c>
    </row>
    <row r="27" spans="1:33" x14ac:dyDescent="0.2">
      <c r="D27" s="10"/>
    </row>
    <row r="28" spans="1:33" x14ac:dyDescent="0.2">
      <c r="D28" s="10"/>
    </row>
    <row r="29" spans="1:33" x14ac:dyDescent="0.2">
      <c r="D29" s="10"/>
    </row>
    <row r="30" spans="1:33" x14ac:dyDescent="0.2">
      <c r="D30" s="10"/>
    </row>
    <row r="31" spans="1:33" x14ac:dyDescent="0.2">
      <c r="D31" s="10"/>
    </row>
    <row r="32" spans="1:33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8jyNxHXlRzLIUBcQlloWS3n5KCmvPNEKVq8629ZSSbvQ1DbTWitqZE6Pb8A3k5EX8tuS2jeOq+//bIOW+fAe1w==" saltValue="sYlxgCr5QayVm9xI9XDCtQ==" spinCount="100000" sheet="1"/>
  <mergeCells count="6">
    <mergeCell ref="A20:G24"/>
    <mergeCell ref="A1:G1"/>
    <mergeCell ref="C2:G2"/>
    <mergeCell ref="C3:G3"/>
    <mergeCell ref="C4:G4"/>
    <mergeCell ref="A19:C19"/>
  </mergeCells>
  <pageMargins left="0.59055118110236204" right="0.196850393700787" top="0.78740157499999996" bottom="0.78740157499999996" header="0.3" footer="0.3"/>
  <pageSetup orientation="portrait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56</vt:i4>
      </vt:variant>
    </vt:vector>
  </HeadingPairs>
  <TitlesOfParts>
    <vt:vector size="64" baseType="lpstr">
      <vt:lpstr>Pokyny pro vyplnění</vt:lpstr>
      <vt:lpstr>Rekapitulace</vt:lpstr>
      <vt:lpstr>VzorPolozky</vt:lpstr>
      <vt:lpstr>01 stavební</vt:lpstr>
      <vt:lpstr>02 1 pumptrack</vt:lpstr>
      <vt:lpstr>02 2 dřevěný domek</vt:lpstr>
      <vt:lpstr>03 veřejné osvětlení</vt:lpstr>
      <vt:lpstr>04 VRN</vt:lpstr>
      <vt:lpstr>Rekapitulace!CelkemDPHVypocet</vt:lpstr>
      <vt:lpstr>CenaCelkem</vt:lpstr>
      <vt:lpstr>CenaCelkemBezDPH</vt:lpstr>
      <vt:lpstr>Rekapitulace!CenaCelkemVypocet</vt:lpstr>
      <vt:lpstr>cisloobjektu</vt:lpstr>
      <vt:lpstr>Rekapitulace!CisloStavby</vt:lpstr>
      <vt:lpstr>CisloStavebnihoRozpoctu</vt:lpstr>
      <vt:lpstr>dadresa</vt:lpstr>
      <vt:lpstr>Rekapitulace!DIČ</vt:lpstr>
      <vt:lpstr>dmisto</vt:lpstr>
      <vt:lpstr>DPHSni</vt:lpstr>
      <vt:lpstr>DPHZakl</vt:lpstr>
      <vt:lpstr>Rekapitulace!dpsc</vt:lpstr>
      <vt:lpstr>Rekapitulace!IČO</vt:lpstr>
      <vt:lpstr>Mena</vt:lpstr>
      <vt:lpstr>MistoStavby</vt:lpstr>
      <vt:lpstr>nazevobjektu</vt:lpstr>
      <vt:lpstr>Rekapitulace!NazevStavby</vt:lpstr>
      <vt:lpstr>NazevStavebnihoRozpoctu</vt:lpstr>
      <vt:lpstr>'01 stavební'!Názvy_tisku</vt:lpstr>
      <vt:lpstr>'02 1 pumptrack'!Názvy_tisku</vt:lpstr>
      <vt:lpstr>'02 2 dřevěný domek'!Názvy_tisku</vt:lpstr>
      <vt:lpstr>'03 veřejné osvětlení'!Názvy_tisku</vt:lpstr>
      <vt:lpstr>'04 VRN'!Názvy_tisku</vt:lpstr>
      <vt:lpstr>oadresa</vt:lpstr>
      <vt:lpstr>Rekapitulace!Objednatel</vt:lpstr>
      <vt:lpstr>Rekapitulace!Objekt</vt:lpstr>
      <vt:lpstr>'01 stavební'!Oblast_tisku</vt:lpstr>
      <vt:lpstr>'02 1 pumptrack'!Oblast_tisku</vt:lpstr>
      <vt:lpstr>'02 2 dřevěný domek'!Oblast_tisku</vt:lpstr>
      <vt:lpstr>'03 veřejné osvětlení'!Oblast_tisku</vt:lpstr>
      <vt:lpstr>'04 VRN'!Oblast_tisku</vt:lpstr>
      <vt:lpstr>Rekapitulace!Oblast_tisku</vt:lpstr>
      <vt:lpstr>Rekapitulace!odic</vt:lpstr>
      <vt:lpstr>Rekapitulace!oico</vt:lpstr>
      <vt:lpstr>Rekapitulace!omisto</vt:lpstr>
      <vt:lpstr>Rekapitulace!onazev</vt:lpstr>
      <vt:lpstr>Rekapitulace!opsc</vt:lpstr>
      <vt:lpstr>padresa</vt:lpstr>
      <vt:lpstr>pdic</vt:lpstr>
      <vt:lpstr>pico</vt:lpstr>
      <vt:lpstr>pmisto</vt:lpstr>
      <vt:lpstr>PoptavkaID</vt:lpstr>
      <vt:lpstr>pPSC</vt:lpstr>
      <vt:lpstr>Projektant</vt:lpstr>
      <vt:lpstr>Rekapitulace!SazbaDPH1</vt:lpstr>
      <vt:lpstr>Rekapitulace!SazbaDPH2</vt:lpstr>
      <vt:lpstr>Vypracoval</vt:lpstr>
      <vt:lpstr>ZakladDPHSni</vt:lpstr>
      <vt:lpstr>Rekapitulace!ZakladDPHSniVypocet</vt:lpstr>
      <vt:lpstr>ZakladDPHZakl</vt:lpstr>
      <vt:lpstr>Rekapitulace!ZakladDPHZaklVypocet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Hulova</cp:lastModifiedBy>
  <cp:lastPrinted>2019-03-19T12:27:02Z</cp:lastPrinted>
  <dcterms:created xsi:type="dcterms:W3CDTF">2009-04-08T07:15:50Z</dcterms:created>
  <dcterms:modified xsi:type="dcterms:W3CDTF">2024-02-19T12:35:31Z</dcterms:modified>
</cp:coreProperties>
</file>